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2\№ 113 від 03.06.2022 РІШЕННЯ ВИКОНАВЧОГО КОМІТЕТУ\ОРИГІНАЛ\"/>
    </mc:Choice>
  </mc:AlternateContent>
  <bookViews>
    <workbookView xWindow="-105" yWindow="-105" windowWidth="23250" windowHeight="12570" activeTab="4"/>
  </bookViews>
  <sheets>
    <sheet name="ПОЧАТКОВИЙ" sheetId="8" r:id="rId1"/>
    <sheet name="18.02.2022" sheetId="9" r:id="rId2"/>
    <sheet name="18.03.2022" sheetId="10" r:id="rId3"/>
    <sheet name="07.04.2022" sheetId="11" r:id="rId4"/>
    <sheet name="03.06.2022" sheetId="12" r:id="rId5"/>
  </sheets>
  <definedNames>
    <definedName name="_xlnm.Print_Titles" localSheetId="4">'03.06.2022'!$40:$41</definedName>
    <definedName name="_xlnm.Print_Titles" localSheetId="3">'07.04.2022'!$39:$40</definedName>
    <definedName name="_xlnm.Print_Titles" localSheetId="1">'18.02.2022'!$39:$40</definedName>
    <definedName name="_xlnm.Print_Titles" localSheetId="2">'18.03.2022'!$39:$40</definedName>
    <definedName name="_xlnm.Print_Titles" localSheetId="0">ПОЧАТКОВИЙ!$39:$40</definedName>
    <definedName name="_xlnm.Print_Area" localSheetId="4">'03.06.2022'!$A$1:$D$95</definedName>
    <definedName name="_xlnm.Print_Area" localSheetId="3">'07.04.2022'!$A$1:$D$92</definedName>
    <definedName name="_xlnm.Print_Area" localSheetId="1">'18.02.2022'!$A$1:$D$90</definedName>
    <definedName name="_xlnm.Print_Area" localSheetId="2">'18.03.2022'!$A$1:$D$92</definedName>
    <definedName name="_xlnm.Print_Area" localSheetId="0">ПОЧАТКОВИЙ!$A$1:$D$88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8" i="12" l="1"/>
  <c r="D70" i="12"/>
  <c r="D47" i="12"/>
  <c r="D56" i="12"/>
  <c r="D86" i="12" l="1"/>
  <c r="D28" i="12"/>
  <c r="D85" i="12" l="1"/>
  <c r="D72" i="12"/>
  <c r="D16" i="12"/>
  <c r="D24" i="12"/>
  <c r="D87" i="12" l="1"/>
  <c r="D84" i="12"/>
  <c r="D83" i="12" s="1"/>
  <c r="D81" i="12"/>
  <c r="D79" i="12"/>
  <c r="D77" i="12"/>
  <c r="D75" i="12"/>
  <c r="D73" i="12"/>
  <c r="D71" i="12"/>
  <c r="D69" i="12"/>
  <c r="D68" i="12"/>
  <c r="D67" i="12" s="1"/>
  <c r="D66" i="12"/>
  <c r="D65" i="12" s="1"/>
  <c r="D64" i="12"/>
  <c r="D63" i="12" s="1"/>
  <c r="D62" i="12"/>
  <c r="D61" i="12" s="1"/>
  <c r="D60" i="12"/>
  <c r="D59" i="12" s="1"/>
  <c r="D58" i="12"/>
  <c r="D57" i="12" s="1"/>
  <c r="D55" i="12"/>
  <c r="D54" i="12"/>
  <c r="D53" i="12" s="1"/>
  <c r="D51" i="12"/>
  <c r="D50" i="12"/>
  <c r="D49" i="12"/>
  <c r="D48" i="12"/>
  <c r="D43" i="12"/>
  <c r="D33" i="12"/>
  <c r="D31" i="12"/>
  <c r="D37" i="12" s="1"/>
  <c r="D29" i="12"/>
  <c r="D27" i="12" s="1"/>
  <c r="D25" i="12"/>
  <c r="D23" i="12"/>
  <c r="D21" i="12"/>
  <c r="D19" i="12"/>
  <c r="D17" i="12"/>
  <c r="D15" i="12"/>
  <c r="D45" i="12" l="1"/>
  <c r="D93" i="12" s="1"/>
  <c r="D92" i="12" s="1"/>
  <c r="D36" i="12"/>
  <c r="D35" i="12" s="1"/>
  <c r="D83" i="10"/>
  <c r="D69" i="10"/>
  <c r="D85" i="11"/>
  <c r="D84" i="11"/>
  <c r="D83" i="11"/>
  <c r="D82" i="11" s="1"/>
  <c r="D80" i="11"/>
  <c r="D78" i="11"/>
  <c r="D76" i="11"/>
  <c r="D74" i="11"/>
  <c r="D72" i="11"/>
  <c r="D70" i="11"/>
  <c r="D69" i="11"/>
  <c r="D68" i="11" s="1"/>
  <c r="D67" i="11"/>
  <c r="D66" i="11"/>
  <c r="D65" i="11"/>
  <c r="D64" i="11" s="1"/>
  <c r="D63" i="11"/>
  <c r="D62" i="11"/>
  <c r="D61" i="11"/>
  <c r="D60" i="11" s="1"/>
  <c r="D59" i="11"/>
  <c r="D58" i="11"/>
  <c r="D57" i="11"/>
  <c r="D56" i="11" s="1"/>
  <c r="D54" i="11"/>
  <c r="D53" i="11"/>
  <c r="D52" i="11" s="1"/>
  <c r="D50" i="11"/>
  <c r="D49" i="11"/>
  <c r="D48" i="11"/>
  <c r="D47" i="11"/>
  <c r="D46" i="11"/>
  <c r="D42" i="11"/>
  <c r="D32" i="11"/>
  <c r="D30" i="11"/>
  <c r="D36" i="11" s="1"/>
  <c r="D28" i="11"/>
  <c r="D27" i="11" s="1"/>
  <c r="D25" i="11"/>
  <c r="D24" i="11"/>
  <c r="D23" i="11"/>
  <c r="D21" i="11"/>
  <c r="D19" i="11"/>
  <c r="D17" i="11"/>
  <c r="D15" i="11"/>
  <c r="D35" i="11" l="1"/>
  <c r="D34" i="11" s="1"/>
  <c r="D44" i="11"/>
  <c r="D90" i="11"/>
  <c r="D89" i="11" s="1"/>
  <c r="D67" i="10"/>
  <c r="D65" i="10"/>
  <c r="D82" i="10" l="1"/>
  <c r="D49" i="10"/>
  <c r="D47" i="9" l="1"/>
  <c r="D49" i="9"/>
  <c r="D85" i="10"/>
  <c r="D84" i="10"/>
  <c r="D80" i="10"/>
  <c r="D78" i="10"/>
  <c r="D76" i="10"/>
  <c r="D74" i="10"/>
  <c r="D72" i="10"/>
  <c r="D70" i="10"/>
  <c r="D68" i="10"/>
  <c r="D66" i="10"/>
  <c r="D64" i="10"/>
  <c r="D63" i="10"/>
  <c r="D62" i="10" s="1"/>
  <c r="D61" i="10"/>
  <c r="D60" i="10"/>
  <c r="D59" i="10"/>
  <c r="D58" i="10" s="1"/>
  <c r="D57" i="10"/>
  <c r="D56" i="10" s="1"/>
  <c r="D54" i="10"/>
  <c r="D53" i="10"/>
  <c r="D52" i="10"/>
  <c r="D50" i="10"/>
  <c r="D48" i="10"/>
  <c r="D47" i="10"/>
  <c r="D46" i="10"/>
  <c r="D44" i="10" s="1"/>
  <c r="D42" i="10"/>
  <c r="D32" i="10"/>
  <c r="D30" i="10"/>
  <c r="D36" i="10" s="1"/>
  <c r="D28" i="10"/>
  <c r="D27" i="10" s="1"/>
  <c r="D25" i="10"/>
  <c r="D24" i="10"/>
  <c r="D23" i="10"/>
  <c r="D21" i="10"/>
  <c r="D19" i="10"/>
  <c r="D17" i="10"/>
  <c r="D15" i="10"/>
  <c r="D70" i="9"/>
  <c r="D35" i="10" l="1"/>
  <c r="D34" i="10" s="1"/>
  <c r="D90" i="10"/>
  <c r="D89" i="10" s="1"/>
  <c r="D58" i="9" l="1"/>
  <c r="D24" i="9" l="1"/>
  <c r="D28" i="9" l="1"/>
  <c r="D82" i="9" l="1"/>
  <c r="D80" i="9"/>
  <c r="D78" i="9"/>
  <c r="D76" i="9"/>
  <c r="D74" i="9"/>
  <c r="D72" i="9"/>
  <c r="D68" i="9"/>
  <c r="D66" i="9"/>
  <c r="D65" i="9"/>
  <c r="D64" i="9" s="1"/>
  <c r="D63" i="9"/>
  <c r="D62" i="9" s="1"/>
  <c r="D61" i="9"/>
  <c r="D60" i="9" s="1"/>
  <c r="D57" i="9"/>
  <c r="D56" i="9" s="1"/>
  <c r="D54" i="9"/>
  <c r="D53" i="9"/>
  <c r="D52" i="9"/>
  <c r="D50" i="9"/>
  <c r="D48" i="9"/>
  <c r="D46" i="9"/>
  <c r="D42" i="9"/>
  <c r="D32" i="9"/>
  <c r="D30" i="9"/>
  <c r="D27" i="9"/>
  <c r="D25" i="9"/>
  <c r="D23" i="9"/>
  <c r="D21" i="9"/>
  <c r="D19" i="9"/>
  <c r="D17" i="9"/>
  <c r="D15" i="9"/>
  <c r="D35" i="9" s="1"/>
  <c r="D44" i="9" l="1"/>
  <c r="D88" i="9" s="1"/>
  <c r="D87" i="9" s="1"/>
  <c r="D36" i="9"/>
  <c r="D34" i="9" s="1"/>
  <c r="D46" i="8"/>
  <c r="D48" i="8" l="1"/>
  <c r="D42" i="8" l="1"/>
  <c r="D78" i="8"/>
  <c r="D76" i="8"/>
  <c r="D74" i="8"/>
  <c r="D72" i="8"/>
  <c r="D70" i="8"/>
  <c r="D68" i="8"/>
  <c r="D66" i="8"/>
  <c r="D61" i="8"/>
  <c r="D57" i="8"/>
  <c r="D53" i="8"/>
  <c r="D15" i="8"/>
  <c r="D17" i="8"/>
  <c r="D64" i="8" l="1"/>
  <c r="D21" i="8" l="1"/>
  <c r="D80" i="8" l="1"/>
  <c r="D62" i="8"/>
  <c r="D60" i="8"/>
  <c r="D58" i="8"/>
  <c r="D56" i="8"/>
  <c r="D54" i="8"/>
  <c r="D52" i="8"/>
  <c r="D50" i="8"/>
  <c r="D44" i="8"/>
  <c r="D32" i="8"/>
  <c r="D30" i="8"/>
  <c r="D27" i="8"/>
  <c r="D25" i="8"/>
  <c r="D23" i="8"/>
  <c r="D19" i="8"/>
  <c r="D35" i="8" l="1"/>
  <c r="D36" i="8"/>
  <c r="D86" i="8"/>
  <c r="D85" i="8" s="1"/>
  <c r="D34" i="8" l="1"/>
</calcChain>
</file>

<file path=xl/sharedStrings.xml><?xml version="1.0" encoding="utf-8"?>
<sst xmlns="http://schemas.openxmlformats.org/spreadsheetml/2006/main" count="828" uniqueCount="84">
  <si>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</si>
  <si>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</si>
  <si>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</si>
  <si>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</si>
  <si>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</si>
  <si>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</si>
  <si>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</si>
  <si>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</si>
  <si>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</si>
  <si>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</si>
  <si>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</si>
  <si>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</si>
  <si>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</si>
  <si>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</si>
  <si>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</si>
  <si>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</si>
  <si>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</si>
  <si>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</si>
  <si>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</si>
  <si>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</si>
  <si>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</si>
  <si>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</si>
  <si>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</si>
  <si>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</si>
  <si>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</si>
  <si>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</si>
  <si>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</si>
  <si>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</si>
  <si>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</si>
  <si>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</si>
  <si>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</si>
  <si>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</si>
  <si>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 xml:space="preserve">Інші субвенції з місцевого бюджету УСЬОГО, в тому числі </t>
  </si>
  <si>
    <t>Сільський голова</t>
  </si>
  <si>
    <t>Районний бюджет Луцького району</t>
  </si>
  <si>
    <t>03308200000</t>
  </si>
  <si>
    <t>Зміни до додатку №5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</si>
  <si>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</si>
  <si>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</si>
  <si>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</si>
  <si>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</si>
  <si>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</si>
  <si>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</si>
  <si>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</si>
  <si>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</si>
  <si>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</si>
  <si>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</si>
  <si>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</si>
  <si>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Сергій ЯРУЧИК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</si>
  <si>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</si>
  <si>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</si>
  <si>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</si>
  <si>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</si>
  <si>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</si>
  <si>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</si>
  <si>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</si>
  <si>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</si>
  <si>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</si>
  <si>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</si>
  <si>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Підгайцівської сільської ради" </t>
  </si>
  <si>
    <t xml:space="preserve">Інша субвенція з місцевого бюджету на забезпечення діяльності "Інклюзивно-ресурсного центру Підгайцівської сільської ради"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</si>
  <si>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 позбавлених батьківського піклування, осіб з їх числа</t>
  </si>
  <si>
    <t>Інша субвенція з місцевого бюджету для забезпечення співфінансування на придбання ноутбуків для педагогічних працівників комунальних закладів загальної середньої освіти та їх філій для організації дистанційного навчання, інших форм здобуття загальної середньої освіти з використанням технологій дистанційного навчання</t>
  </si>
  <si>
    <t>"Про бюджет сільської територіальної  громади на 2022 рік"</t>
  </si>
  <si>
    <t>Міжбюджетні трансферти на 2022 рік</t>
  </si>
  <si>
    <t>Додаток № 5</t>
  </si>
  <si>
    <t>до рішення Боратинської сільської ради від 24.12.2021 року</t>
  </si>
  <si>
    <t>Інша субвенція з місцевого бюджету на проведення заходів територіальної оборни</t>
  </si>
  <si>
    <t>до рішення сільської ради "Про бюджет сільської територіальної громади на 2022 рік"</t>
  </si>
  <si>
    <t>Додаток № 3</t>
  </si>
  <si>
    <t>до рішення виконавчого комітету</t>
  </si>
  <si>
    <t xml:space="preserve">сільської ради від 18.03.2022 року № </t>
  </si>
  <si>
    <t>Інша субвенція з місцевого бюджету на забезпечення безперебійного функціонування полігону твердих відходів у с.Брище</t>
  </si>
  <si>
    <t>Інша субвенція з місцевого бюджету для забезпечення співфінансування  співфінансування обєкту "Капітальний ремонт частини приміщень загальноосвітньої школи І-ІІІ ступенів на вул.Центральна, 6-А в с.Боратин, Луцького району"</t>
  </si>
  <si>
    <t>Інша субвенція з місцевого бюджету для забезпечення співфінансування об'єкту "Капітальний ремонт частини приміщень загальноосвітньої школи І-ІІІ ступенів на вул.Центральна, 6-А в с.Боратин, Луцького району"</t>
  </si>
  <si>
    <t>сільської ради від 18.03.2022 року № 63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</si>
  <si>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коштів Головне управління Національної поліції у Волинській області)</t>
  </si>
  <si>
    <t>Субвенція з місцевого бюджету державному бюджету на виконання Програми заходів територіальної оборони Боратинської
сільської на 2022-2024 роки (одержувач коштів управління з питань оборонної роботи та взаємодії з правоохоронними органами Волинської обласної державної адміністрації)</t>
  </si>
  <si>
    <t>сільської ради від 07.04.2022 року № 77</t>
  </si>
  <si>
    <t xml:space="preserve">                          сільської ради від 03.06.2022 року № 113</t>
  </si>
  <si>
    <t xml:space="preserve">                          до рішення виконавчого комітету</t>
  </si>
  <si>
    <t xml:space="preserve">                          Додаток № 4</t>
  </si>
  <si>
    <t>Субвенція з місцевого бюджету державному бюджету на виконання Програми заходів територіальної оборони Боратинської сільської ради на 2022-2024 роки (одержувач коштів 6 Прикордонний Волинський загін Західного регіонального управління Державної прикордонної служби)</t>
  </si>
  <si>
    <t>Субвенція з бюджету сільської територіальної громади на виконання Програми "Підтримки органів виконавчої влади у Луцькому районі на 2022 рік" (одержувач коштів Управління соціального захисту населення  Луцької районної державної адміністрації)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</si>
</sst>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0" fillId="0" borderId="0" xfId="0" applyAlignment="1"/>
    <xf numFmtId="0" fontId="2" fillId="0" borderId="0" xfId="2" applyNumberFormat="1" applyFont="1" applyFill="1" applyBorder="1" applyAlignment="1" applyProtection="1">
      <alignment horizontal="right" wrapText="1"/>
    </xf>
    <xf numFmtId="0" fontId="2" fillId="0" borderId="0" xfId="2" applyNumberFormat="1" applyFont="1" applyFill="1" applyBorder="1" applyAlignment="1" applyProtection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0" fontId="3" fillId="0" borderId="0" xfId="0" applyFont="1"/>
    <xf numFmtId="0" fontId="2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>
      <alignment horizontal="left"/>
    </xf>
    <xf numFmtId="1" fontId="5" fillId="0" borderId="1" xfId="2" applyNumberFormat="1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wrapText="1"/>
    </xf>
    <xf numFmtId="0" fontId="3" fillId="0" borderId="5" xfId="0" applyFont="1" applyBorder="1" applyAlignment="1">
      <alignment horizontal="centerContinuous" vertical="center"/>
    </xf>
    <xf numFmtId="16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Continuous" vertical="center"/>
    </xf>
    <xf numFmtId="164" fontId="4" fillId="3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Continuous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Continuous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0" borderId="0" xfId="0"/>
    <xf numFmtId="0" fontId="4" fillId="4" borderId="0" xfId="0" applyFont="1" applyFill="1" applyAlignment="1">
      <alignment horizontal="right"/>
    </xf>
    <xf numFmtId="0" fontId="3" fillId="5" borderId="1" xfId="0" applyFont="1" applyFill="1" applyBorder="1" applyAlignment="1">
      <alignment horizontal="centerContinuous" vertical="center"/>
    </xf>
    <xf numFmtId="0" fontId="3" fillId="5" borderId="1" xfId="0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5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3" fillId="5" borderId="3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6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Continuous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view="pageBreakPreview" topLeftCell="A44" zoomScale="60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65</v>
      </c>
      <c r="E1" s="6"/>
    </row>
    <row r="2" spans="1:5" ht="18" customHeight="1" x14ac:dyDescent="0.2">
      <c r="C2" s="3"/>
      <c r="D2" s="7" t="s">
        <v>66</v>
      </c>
      <c r="E2" s="6"/>
    </row>
    <row r="3" spans="1:5" ht="18" customHeight="1" x14ac:dyDescent="0.2">
      <c r="C3" s="4"/>
      <c r="D3" s="4" t="s">
        <v>63</v>
      </c>
      <c r="E3" s="2"/>
    </row>
    <row r="4" spans="1:5" x14ac:dyDescent="0.2">
      <c r="A4" s="1"/>
      <c r="C4" s="1"/>
      <c r="D4" s="1"/>
    </row>
    <row r="5" spans="1:5" ht="19.899999999999999" hidden="1" customHeight="1" x14ac:dyDescent="0.3">
      <c r="A5" s="84" t="s">
        <v>36</v>
      </c>
      <c r="B5" s="84"/>
      <c r="C5" s="84"/>
      <c r="D5" s="84"/>
    </row>
    <row r="6" spans="1:5" ht="21.75" hidden="1" customHeight="1" x14ac:dyDescent="0.3">
      <c r="A6" s="84" t="s">
        <v>37</v>
      </c>
      <c r="B6" s="84"/>
      <c r="C6" s="84"/>
      <c r="D6" s="84"/>
    </row>
    <row r="7" spans="1:5" ht="24.75" customHeight="1" x14ac:dyDescent="0.3">
      <c r="A7" s="84" t="s">
        <v>64</v>
      </c>
      <c r="B7" s="84"/>
      <c r="C7" s="84"/>
      <c r="D7" s="84"/>
    </row>
    <row r="8" spans="1:5" ht="18.75" customHeight="1" x14ac:dyDescent="0.2">
      <c r="A8" s="85" t="s">
        <v>0</v>
      </c>
      <c r="B8" s="86"/>
      <c r="C8" s="86"/>
      <c r="D8" s="86"/>
    </row>
    <row r="9" spans="1:5" ht="18.75" customHeight="1" x14ac:dyDescent="0.2">
      <c r="A9" s="86" t="s">
        <v>1</v>
      </c>
      <c r="B9" s="86"/>
      <c r="C9" s="86"/>
      <c r="D9" s="8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3" t="s">
        <v>4</v>
      </c>
      <c r="B12" s="87" t="s">
        <v>5</v>
      </c>
      <c r="C12" s="88"/>
      <c r="D12" s="54" t="s">
        <v>6</v>
      </c>
    </row>
    <row r="13" spans="1:5" ht="21" customHeight="1" x14ac:dyDescent="0.2">
      <c r="A13" s="55">
        <v>1</v>
      </c>
      <c r="B13" s="89">
        <v>2</v>
      </c>
      <c r="C13" s="90"/>
      <c r="D13" s="56">
        <v>3</v>
      </c>
    </row>
    <row r="14" spans="1:5" ht="21" customHeight="1" x14ac:dyDescent="0.3">
      <c r="A14" s="83" t="s">
        <v>7</v>
      </c>
      <c r="B14" s="83"/>
      <c r="C14" s="83"/>
      <c r="D14" s="83"/>
    </row>
    <row r="15" spans="1:5" ht="62.45" customHeight="1" x14ac:dyDescent="0.2">
      <c r="A15" s="12" t="s">
        <v>8</v>
      </c>
      <c r="B15" s="78" t="s">
        <v>9</v>
      </c>
      <c r="C15" s="7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8" t="s">
        <v>53</v>
      </c>
      <c r="C17" s="7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8" t="s">
        <v>57</v>
      </c>
      <c r="C19" s="7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8" t="s">
        <v>61</v>
      </c>
      <c r="C21" s="7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8" t="s">
        <v>38</v>
      </c>
      <c r="C23" s="79"/>
      <c r="D23" s="13">
        <f>D24</f>
        <v>0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/>
    </row>
    <row r="25" spans="1:4" ht="82.5" hidden="1" customHeight="1" x14ac:dyDescent="0.2">
      <c r="A25" s="12">
        <v>41051400</v>
      </c>
      <c r="B25" s="78" t="s">
        <v>58</v>
      </c>
      <c r="C25" s="7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8" t="s">
        <v>41</v>
      </c>
      <c r="C27" s="79"/>
      <c r="D27" s="13">
        <f>D28</f>
        <v>0</v>
      </c>
    </row>
    <row r="28" spans="1:4" ht="36" hidden="1" customHeight="1" x14ac:dyDescent="0.2">
      <c r="A28" s="25" t="s">
        <v>28</v>
      </c>
      <c r="B28" s="80" t="s">
        <v>29</v>
      </c>
      <c r="C28" s="81"/>
      <c r="D28" s="57"/>
    </row>
    <row r="29" spans="1:4" ht="27" hidden="1" customHeight="1" x14ac:dyDescent="0.3">
      <c r="A29" s="83" t="s">
        <v>12</v>
      </c>
      <c r="B29" s="83"/>
      <c r="C29" s="83"/>
      <c r="D29" s="83"/>
    </row>
    <row r="30" spans="1:4" ht="97.15" hidden="1" customHeight="1" x14ac:dyDescent="0.2">
      <c r="A30" s="12">
        <v>41052600</v>
      </c>
      <c r="B30" s="78" t="s">
        <v>42</v>
      </c>
      <c r="C30" s="79"/>
      <c r="D30" s="13">
        <f>D31</f>
        <v>0</v>
      </c>
    </row>
    <row r="31" spans="1:4" ht="24.75" hidden="1" customHeight="1" x14ac:dyDescent="0.2">
      <c r="A31" s="14">
        <v>3100000000</v>
      </c>
      <c r="B31" s="80" t="s">
        <v>39</v>
      </c>
      <c r="C31" s="81"/>
      <c r="D31" s="17"/>
    </row>
    <row r="32" spans="1:4" ht="75" hidden="1" customHeight="1" x14ac:dyDescent="0.2">
      <c r="A32" s="12">
        <v>41057100</v>
      </c>
      <c r="B32" s="78" t="s">
        <v>56</v>
      </c>
      <c r="C32" s="79"/>
      <c r="D32" s="13">
        <f>D33</f>
        <v>0</v>
      </c>
    </row>
    <row r="33" spans="1:4" ht="18.75" hidden="1" x14ac:dyDescent="0.2">
      <c r="A33" s="14">
        <v>3100000000</v>
      </c>
      <c r="B33" s="80" t="s">
        <v>39</v>
      </c>
      <c r="C33" s="8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74577700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74577700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99.6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82" t="s">
        <v>7</v>
      </c>
      <c r="B41" s="82"/>
      <c r="C41" s="82"/>
      <c r="D41" s="8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v>50000</v>
      </c>
    </row>
    <row r="50" spans="1:4" s="44" customFormat="1" ht="75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122.25" hidden="1" customHeight="1" x14ac:dyDescent="0.2">
      <c r="A58" s="30" t="s">
        <v>24</v>
      </c>
      <c r="B58" s="30" t="s">
        <v>25</v>
      </c>
      <c r="C58" s="43" t="s">
        <v>45</v>
      </c>
      <c r="D58" s="24">
        <f>D59</f>
        <v>0</v>
      </c>
    </row>
    <row r="59" spans="1:4" ht="30" hidden="1" customHeight="1" x14ac:dyDescent="0.2">
      <c r="A59" s="28" t="s">
        <v>35</v>
      </c>
      <c r="B59" s="25" t="s">
        <v>25</v>
      </c>
      <c r="C59" s="41" t="s">
        <v>34</v>
      </c>
      <c r="D59" s="27"/>
    </row>
    <row r="60" spans="1:4" s="44" customFormat="1" ht="75" x14ac:dyDescent="0.2">
      <c r="A60" s="30" t="s">
        <v>24</v>
      </c>
      <c r="B60" s="30" t="s">
        <v>25</v>
      </c>
      <c r="C60" s="43" t="s">
        <v>46</v>
      </c>
      <c r="D60" s="24">
        <f>D61</f>
        <v>360000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360000</f>
        <v>360000</v>
      </c>
    </row>
    <row r="62" spans="1:4" s="44" customFormat="1" ht="79.5" hidden="1" customHeight="1" x14ac:dyDescent="0.2">
      <c r="A62" s="30" t="s">
        <v>24</v>
      </c>
      <c r="B62" s="30" t="s">
        <v>25</v>
      </c>
      <c r="C62" s="45" t="s">
        <v>67</v>
      </c>
      <c r="D62" s="24">
        <f>D63</f>
        <v>0</v>
      </c>
    </row>
    <row r="63" spans="1:4" ht="30" hidden="1" customHeight="1" x14ac:dyDescent="0.2">
      <c r="A63" s="14">
        <v>3100000000</v>
      </c>
      <c r="B63" s="25" t="s">
        <v>25</v>
      </c>
      <c r="C63" s="41" t="s">
        <v>39</v>
      </c>
      <c r="D63" s="27"/>
    </row>
    <row r="64" spans="1:4" s="44" customFormat="1" ht="160.5" hidden="1" customHeight="1" x14ac:dyDescent="0.2">
      <c r="A64" s="30" t="s">
        <v>24</v>
      </c>
      <c r="B64" s="30" t="s">
        <v>25</v>
      </c>
      <c r="C64" s="58" t="s">
        <v>62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/>
    </row>
    <row r="66" spans="1:4" ht="78.599999999999994" hidden="1" customHeight="1" x14ac:dyDescent="0.2">
      <c r="A66" s="23">
        <v>3719800</v>
      </c>
      <c r="B66" s="23">
        <v>9800</v>
      </c>
      <c r="C66" s="43" t="s">
        <v>40</v>
      </c>
      <c r="D66" s="24">
        <f>D67</f>
        <v>0</v>
      </c>
    </row>
    <row r="67" spans="1:4" ht="30" hidden="1" customHeight="1" x14ac:dyDescent="0.2">
      <c r="A67" s="25" t="s">
        <v>10</v>
      </c>
      <c r="B67" s="25">
        <v>9800</v>
      </c>
      <c r="C67" s="41" t="s">
        <v>11</v>
      </c>
      <c r="D67" s="27"/>
    </row>
    <row r="68" spans="1:4" s="44" customFormat="1" ht="116.25" hidden="1" customHeight="1" x14ac:dyDescent="0.2">
      <c r="A68" s="23">
        <v>3719800</v>
      </c>
      <c r="B68" s="23">
        <v>9800</v>
      </c>
      <c r="C68" s="43" t="s">
        <v>49</v>
      </c>
      <c r="D68" s="24">
        <f>D69</f>
        <v>0</v>
      </c>
    </row>
    <row r="69" spans="1:4" ht="30" hidden="1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2.5" hidden="1" x14ac:dyDescent="0.2">
      <c r="A70" s="23">
        <v>3719800</v>
      </c>
      <c r="B70" s="23">
        <v>9800</v>
      </c>
      <c r="C70" s="43" t="s">
        <v>52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31.25" hidden="1" x14ac:dyDescent="0.2">
      <c r="A72" s="23">
        <v>3719800</v>
      </c>
      <c r="B72" s="23">
        <v>9800</v>
      </c>
      <c r="C72" s="43" t="s">
        <v>51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47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18.15" hidden="1" customHeight="1" x14ac:dyDescent="0.2">
      <c r="A76" s="23">
        <v>3719800</v>
      </c>
      <c r="B76" s="23">
        <v>9800</v>
      </c>
      <c r="C76" s="43" t="s">
        <v>50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56.75" hidden="1" customHeight="1" x14ac:dyDescent="0.2">
      <c r="A78" s="23">
        <v>3719800</v>
      </c>
      <c r="B78" s="23">
        <v>9800</v>
      </c>
      <c r="C78" s="43" t="s">
        <v>54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26" t="s">
        <v>11</v>
      </c>
      <c r="D79" s="27"/>
    </row>
    <row r="80" spans="1:4" ht="114" hidden="1" customHeight="1" x14ac:dyDescent="0.2">
      <c r="A80" s="23">
        <v>3719800</v>
      </c>
      <c r="B80" s="23">
        <v>9800</v>
      </c>
      <c r="C80" s="43" t="s">
        <v>55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21" customHeight="1" x14ac:dyDescent="0.3">
      <c r="A82" s="82" t="s">
        <v>12</v>
      </c>
      <c r="B82" s="82"/>
      <c r="C82" s="82"/>
      <c r="D82" s="83"/>
    </row>
    <row r="83" spans="1:7" ht="18.75" x14ac:dyDescent="0.2">
      <c r="A83" s="30"/>
      <c r="B83" s="30"/>
      <c r="C83" s="31"/>
      <c r="D83" s="24"/>
    </row>
    <row r="84" spans="1:7" ht="18.75" x14ac:dyDescent="0.2">
      <c r="A84" s="32"/>
      <c r="B84" s="32"/>
      <c r="C84" s="33"/>
      <c r="D84" s="27"/>
    </row>
    <row r="85" spans="1:7" ht="26.45" customHeight="1" x14ac:dyDescent="0.3">
      <c r="A85" s="34" t="s">
        <v>13</v>
      </c>
      <c r="B85" s="34" t="s">
        <v>13</v>
      </c>
      <c r="C85" s="19" t="s">
        <v>14</v>
      </c>
      <c r="D85" s="35">
        <f>D86+D87</f>
        <v>23735468</v>
      </c>
    </row>
    <row r="86" spans="1:7" ht="26.45" customHeight="1" x14ac:dyDescent="0.3">
      <c r="A86" s="34" t="s">
        <v>13</v>
      </c>
      <c r="B86" s="34" t="s">
        <v>13</v>
      </c>
      <c r="C86" s="19" t="s">
        <v>15</v>
      </c>
      <c r="D86" s="35">
        <f>D42+D44+D66</f>
        <v>23735468</v>
      </c>
    </row>
    <row r="87" spans="1:7" ht="26.45" customHeight="1" x14ac:dyDescent="0.3">
      <c r="A87" s="34" t="s">
        <v>13</v>
      </c>
      <c r="B87" s="34" t="s">
        <v>13</v>
      </c>
      <c r="C87" s="19" t="s">
        <v>16</v>
      </c>
      <c r="D87" s="35">
        <v>0</v>
      </c>
    </row>
    <row r="88" spans="1:7" ht="63" customHeight="1" x14ac:dyDescent="0.3">
      <c r="A88" s="37" t="s">
        <v>33</v>
      </c>
      <c r="B88" s="37"/>
      <c r="C88" s="36"/>
      <c r="D88" s="47" t="s">
        <v>48</v>
      </c>
      <c r="E88" s="37"/>
      <c r="F88" s="36"/>
      <c r="G88" s="36"/>
    </row>
  </sheetData>
  <mergeCells count="23">
    <mergeCell ref="B23:C23"/>
    <mergeCell ref="A5:D5"/>
    <mergeCell ref="A6:D6"/>
    <mergeCell ref="A7:D7"/>
    <mergeCell ref="A8:D8"/>
    <mergeCell ref="A9:D9"/>
    <mergeCell ref="B12:C12"/>
    <mergeCell ref="B13:C13"/>
    <mergeCell ref="A14:D14"/>
    <mergeCell ref="B15:C15"/>
    <mergeCell ref="B17:C17"/>
    <mergeCell ref="B19:C19"/>
    <mergeCell ref="B21:C21"/>
    <mergeCell ref="B32:C32"/>
    <mergeCell ref="B33:C33"/>
    <mergeCell ref="A41:D41"/>
    <mergeCell ref="A82:D82"/>
    <mergeCell ref="B25:C25"/>
    <mergeCell ref="B27:C27"/>
    <mergeCell ref="B28:C28"/>
    <mergeCell ref="A29:D29"/>
    <mergeCell ref="B30:C30"/>
    <mergeCell ref="B31:C31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opLeftCell="A14" zoomScaleNormal="100" workbookViewId="0">
      <selection activeCell="A58" sqref="A58:XFD59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71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84" t="s">
        <v>36</v>
      </c>
      <c r="B5" s="84"/>
      <c r="C5" s="84"/>
      <c r="D5" s="84"/>
    </row>
    <row r="6" spans="1:5" ht="21.75" customHeight="1" x14ac:dyDescent="0.3">
      <c r="A6" s="84" t="s">
        <v>68</v>
      </c>
      <c r="B6" s="84"/>
      <c r="C6" s="84"/>
      <c r="D6" s="84"/>
    </row>
    <row r="7" spans="1:5" ht="24.75" customHeight="1" x14ac:dyDescent="0.3">
      <c r="A7" s="84" t="s">
        <v>64</v>
      </c>
      <c r="B7" s="84"/>
      <c r="C7" s="84"/>
      <c r="D7" s="84"/>
    </row>
    <row r="8" spans="1:5" ht="18.75" customHeight="1" x14ac:dyDescent="0.2">
      <c r="A8" s="85" t="s">
        <v>0</v>
      </c>
      <c r="B8" s="86"/>
      <c r="C8" s="86"/>
      <c r="D8" s="86"/>
    </row>
    <row r="9" spans="1:5" ht="18.75" customHeight="1" x14ac:dyDescent="0.2">
      <c r="A9" s="86" t="s">
        <v>1</v>
      </c>
      <c r="B9" s="86"/>
      <c r="C9" s="86"/>
      <c r="D9" s="8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59" t="s">
        <v>4</v>
      </c>
      <c r="B12" s="87" t="s">
        <v>5</v>
      </c>
      <c r="C12" s="88"/>
      <c r="D12" s="60" t="s">
        <v>6</v>
      </c>
    </row>
    <row r="13" spans="1:5" ht="21" customHeight="1" x14ac:dyDescent="0.2">
      <c r="A13" s="61">
        <v>1</v>
      </c>
      <c r="B13" s="89">
        <v>2</v>
      </c>
      <c r="C13" s="90"/>
      <c r="D13" s="62">
        <v>3</v>
      </c>
    </row>
    <row r="14" spans="1:5" ht="21" customHeight="1" x14ac:dyDescent="0.3">
      <c r="A14" s="83" t="s">
        <v>7</v>
      </c>
      <c r="B14" s="83"/>
      <c r="C14" s="83"/>
      <c r="D14" s="83"/>
    </row>
    <row r="15" spans="1:5" ht="62.45" hidden="1" customHeight="1" x14ac:dyDescent="0.2">
      <c r="A15" s="12" t="s">
        <v>8</v>
      </c>
      <c r="B15" s="78" t="s">
        <v>9</v>
      </c>
      <c r="C15" s="7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8" t="s">
        <v>53</v>
      </c>
      <c r="C17" s="7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8" t="s">
        <v>57</v>
      </c>
      <c r="C19" s="7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8" t="s">
        <v>61</v>
      </c>
      <c r="C21" s="7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customHeight="1" x14ac:dyDescent="0.2">
      <c r="A23" s="12">
        <v>41051200</v>
      </c>
      <c r="B23" s="78" t="s">
        <v>38</v>
      </c>
      <c r="C23" s="79"/>
      <c r="D23" s="13">
        <f>D24</f>
        <v>571905</v>
      </c>
    </row>
    <row r="24" spans="1:4" ht="24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8" t="s">
        <v>58</v>
      </c>
      <c r="C25" s="7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customHeight="1" x14ac:dyDescent="0.2">
      <c r="A27" s="12">
        <v>41053900</v>
      </c>
      <c r="B27" s="78" t="s">
        <v>41</v>
      </c>
      <c r="C27" s="79"/>
      <c r="D27" s="13">
        <f>D28</f>
        <v>159150</v>
      </c>
    </row>
    <row r="28" spans="1:4" ht="36" customHeight="1" x14ac:dyDescent="0.2">
      <c r="A28" s="25" t="s">
        <v>28</v>
      </c>
      <c r="B28" s="80" t="s">
        <v>29</v>
      </c>
      <c r="C28" s="81"/>
      <c r="D28" s="57">
        <f>159150</f>
        <v>159150</v>
      </c>
    </row>
    <row r="29" spans="1:4" ht="27" customHeight="1" x14ac:dyDescent="0.3">
      <c r="A29" s="83" t="s">
        <v>12</v>
      </c>
      <c r="B29" s="83"/>
      <c r="C29" s="83"/>
      <c r="D29" s="83"/>
    </row>
    <row r="30" spans="1:4" ht="97.15" hidden="1" customHeight="1" x14ac:dyDescent="0.2">
      <c r="A30" s="12">
        <v>41052600</v>
      </c>
      <c r="B30" s="78" t="s">
        <v>42</v>
      </c>
      <c r="C30" s="79"/>
      <c r="D30" s="13">
        <f>D31</f>
        <v>0</v>
      </c>
    </row>
    <row r="31" spans="1:4" ht="24.75" hidden="1" customHeight="1" x14ac:dyDescent="0.2">
      <c r="A31" s="14">
        <v>3100000000</v>
      </c>
      <c r="B31" s="80" t="s">
        <v>39</v>
      </c>
      <c r="C31" s="81"/>
      <c r="D31" s="17"/>
    </row>
    <row r="32" spans="1:4" ht="75" hidden="1" customHeight="1" x14ac:dyDescent="0.2">
      <c r="A32" s="12">
        <v>41057100</v>
      </c>
      <c r="B32" s="78" t="s">
        <v>56</v>
      </c>
      <c r="C32" s="79"/>
      <c r="D32" s="13">
        <f>D33</f>
        <v>0</v>
      </c>
    </row>
    <row r="33" spans="1:4" ht="18.75" hidden="1" x14ac:dyDescent="0.2">
      <c r="A33" s="14">
        <v>3100000000</v>
      </c>
      <c r="B33" s="80" t="s">
        <v>39</v>
      </c>
      <c r="C33" s="8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82" t="s">
        <v>7</v>
      </c>
      <c r="B41" s="82"/>
      <c r="C41" s="82"/>
      <c r="D41" s="8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1617768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f>520000</f>
        <v>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</f>
        <v>50000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hidden="1" customHeight="1" x14ac:dyDescent="0.2">
      <c r="A58" s="30" t="s">
        <v>24</v>
      </c>
      <c r="B58" s="30" t="s">
        <v>25</v>
      </c>
      <c r="C58" s="67" t="s">
        <v>72</v>
      </c>
      <c r="D58" s="24">
        <f>D59</f>
        <v>0</v>
      </c>
    </row>
    <row r="59" spans="1:4" ht="30" hidden="1" customHeight="1" x14ac:dyDescent="0.2">
      <c r="A59" s="28" t="s">
        <v>30</v>
      </c>
      <c r="B59" s="28" t="s">
        <v>25</v>
      </c>
      <c r="C59" s="42" t="s">
        <v>31</v>
      </c>
      <c r="D59" s="29"/>
    </row>
    <row r="60" spans="1:4" s="44" customFormat="1" ht="122.25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50000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</f>
        <v>50000</v>
      </c>
    </row>
    <row r="66" spans="1:4" s="44" customFormat="1" ht="131.25" customHeight="1" x14ac:dyDescent="0.2">
      <c r="A66" s="30" t="s">
        <v>24</v>
      </c>
      <c r="B66" s="30" t="s">
        <v>25</v>
      </c>
      <c r="C66" s="67" t="s">
        <v>73</v>
      </c>
      <c r="D66" s="24">
        <f>D67</f>
        <v>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/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/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14" customHeight="1" x14ac:dyDescent="0.2">
      <c r="A82" s="23">
        <v>3719800</v>
      </c>
      <c r="B82" s="23">
        <v>9800</v>
      </c>
      <c r="C82" s="43" t="s">
        <v>55</v>
      </c>
      <c r="D82" s="24">
        <f>D83</f>
        <v>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/>
    </row>
    <row r="84" spans="1:7" ht="21" customHeight="1" x14ac:dyDescent="0.3">
      <c r="A84" s="82" t="s">
        <v>12</v>
      </c>
      <c r="B84" s="82"/>
      <c r="C84" s="82"/>
      <c r="D84" s="83"/>
    </row>
    <row r="85" spans="1:7" ht="18.75" x14ac:dyDescent="0.2">
      <c r="A85" s="30"/>
      <c r="B85" s="30"/>
      <c r="C85" s="31"/>
      <c r="D85" s="24"/>
    </row>
    <row r="86" spans="1:7" ht="36" customHeight="1" x14ac:dyDescent="0.2">
      <c r="A86" s="32"/>
      <c r="B86" s="32"/>
      <c r="C86" s="33"/>
      <c r="D86" s="27"/>
    </row>
    <row r="87" spans="1:7" ht="26.45" customHeight="1" x14ac:dyDescent="0.3">
      <c r="A87" s="34" t="s">
        <v>13</v>
      </c>
      <c r="B87" s="34" t="s">
        <v>13</v>
      </c>
      <c r="C87" s="19" t="s">
        <v>14</v>
      </c>
      <c r="D87" s="35">
        <f>D88+D89</f>
        <v>23735468</v>
      </c>
    </row>
    <row r="88" spans="1:7" ht="26.45" customHeight="1" x14ac:dyDescent="0.3">
      <c r="A88" s="34" t="s">
        <v>13</v>
      </c>
      <c r="B88" s="34" t="s">
        <v>13</v>
      </c>
      <c r="C88" s="19" t="s">
        <v>15</v>
      </c>
      <c r="D88" s="35">
        <f>D42+D44+D68</f>
        <v>23735468</v>
      </c>
    </row>
    <row r="89" spans="1:7" ht="26.45" customHeight="1" x14ac:dyDescent="0.3">
      <c r="A89" s="34" t="s">
        <v>13</v>
      </c>
      <c r="B89" s="34" t="s">
        <v>13</v>
      </c>
      <c r="C89" s="19" t="s">
        <v>16</v>
      </c>
      <c r="D89" s="35">
        <v>0</v>
      </c>
    </row>
    <row r="90" spans="1:7" ht="63" customHeight="1" x14ac:dyDescent="0.3">
      <c r="A90" s="37" t="s">
        <v>33</v>
      </c>
      <c r="B90" s="37"/>
      <c r="C90" s="36"/>
      <c r="D90" s="47" t="s">
        <v>48</v>
      </c>
      <c r="E90" s="37"/>
      <c r="F90" s="36"/>
      <c r="G90" s="36"/>
    </row>
  </sheetData>
  <mergeCells count="23">
    <mergeCell ref="B31:C31"/>
    <mergeCell ref="B32:C32"/>
    <mergeCell ref="B33:C33"/>
    <mergeCell ref="A41:D41"/>
    <mergeCell ref="A84:D84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12:C12"/>
    <mergeCell ref="A5:D5"/>
    <mergeCell ref="A6:D6"/>
    <mergeCell ref="A7:D7"/>
    <mergeCell ref="A8:D8"/>
    <mergeCell ref="A9:D9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opLeftCell="A85" zoomScaleNormal="100" workbookViewId="0">
      <selection activeCell="D84" sqref="D84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75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84" t="s">
        <v>36</v>
      </c>
      <c r="B5" s="84"/>
      <c r="C5" s="84"/>
      <c r="D5" s="84"/>
    </row>
    <row r="6" spans="1:5" ht="21.75" customHeight="1" x14ac:dyDescent="0.3">
      <c r="A6" s="84" t="s">
        <v>68</v>
      </c>
      <c r="B6" s="84"/>
      <c r="C6" s="84"/>
      <c r="D6" s="84"/>
    </row>
    <row r="7" spans="1:5" ht="24.75" customHeight="1" x14ac:dyDescent="0.3">
      <c r="A7" s="84" t="s">
        <v>64</v>
      </c>
      <c r="B7" s="84"/>
      <c r="C7" s="84"/>
      <c r="D7" s="84"/>
    </row>
    <row r="8" spans="1:5" ht="18.75" customHeight="1" x14ac:dyDescent="0.2">
      <c r="A8" s="85" t="s">
        <v>0</v>
      </c>
      <c r="B8" s="86"/>
      <c r="C8" s="86"/>
      <c r="D8" s="86"/>
    </row>
    <row r="9" spans="1:5" ht="18.75" customHeight="1" x14ac:dyDescent="0.2">
      <c r="A9" s="86" t="s">
        <v>1</v>
      </c>
      <c r="B9" s="86"/>
      <c r="C9" s="86"/>
      <c r="D9" s="8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63" t="s">
        <v>4</v>
      </c>
      <c r="B12" s="87" t="s">
        <v>5</v>
      </c>
      <c r="C12" s="88"/>
      <c r="D12" s="64" t="s">
        <v>6</v>
      </c>
    </row>
    <row r="13" spans="1:5" ht="21" customHeight="1" x14ac:dyDescent="0.2">
      <c r="A13" s="65">
        <v>1</v>
      </c>
      <c r="B13" s="89">
        <v>2</v>
      </c>
      <c r="C13" s="90"/>
      <c r="D13" s="66">
        <v>3</v>
      </c>
    </row>
    <row r="14" spans="1:5" ht="21" customHeight="1" x14ac:dyDescent="0.3">
      <c r="A14" s="83" t="s">
        <v>7</v>
      </c>
      <c r="B14" s="83"/>
      <c r="C14" s="83"/>
      <c r="D14" s="83"/>
    </row>
    <row r="15" spans="1:5" ht="62.45" hidden="1" customHeight="1" x14ac:dyDescent="0.2">
      <c r="A15" s="12" t="s">
        <v>8</v>
      </c>
      <c r="B15" s="78" t="s">
        <v>9</v>
      </c>
      <c r="C15" s="7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8" t="s">
        <v>53</v>
      </c>
      <c r="C17" s="7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8" t="s">
        <v>57</v>
      </c>
      <c r="C19" s="7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8" t="s">
        <v>61</v>
      </c>
      <c r="C21" s="7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8" t="s">
        <v>38</v>
      </c>
      <c r="C23" s="79"/>
      <c r="D23" s="13">
        <f>D24</f>
        <v>571905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8" t="s">
        <v>58</v>
      </c>
      <c r="C25" s="7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8" t="s">
        <v>41</v>
      </c>
      <c r="C27" s="79"/>
      <c r="D27" s="13">
        <f>D28</f>
        <v>159150</v>
      </c>
    </row>
    <row r="28" spans="1:4" ht="36" hidden="1" customHeight="1" x14ac:dyDescent="0.2">
      <c r="A28" s="25" t="s">
        <v>28</v>
      </c>
      <c r="B28" s="80" t="s">
        <v>29</v>
      </c>
      <c r="C28" s="81"/>
      <c r="D28" s="57">
        <f>159150</f>
        <v>159150</v>
      </c>
    </row>
    <row r="29" spans="1:4" ht="27" customHeight="1" x14ac:dyDescent="0.3">
      <c r="A29" s="83" t="s">
        <v>12</v>
      </c>
      <c r="B29" s="83"/>
      <c r="C29" s="83"/>
      <c r="D29" s="83"/>
    </row>
    <row r="30" spans="1:4" ht="97.15" hidden="1" customHeight="1" x14ac:dyDescent="0.2">
      <c r="A30" s="12">
        <v>41052600</v>
      </c>
      <c r="B30" s="78" t="s">
        <v>42</v>
      </c>
      <c r="C30" s="79"/>
      <c r="D30" s="13">
        <f>D31</f>
        <v>0</v>
      </c>
    </row>
    <row r="31" spans="1:4" ht="24.75" hidden="1" customHeight="1" x14ac:dyDescent="0.2">
      <c r="A31" s="14">
        <v>3100000000</v>
      </c>
      <c r="B31" s="80" t="s">
        <v>39</v>
      </c>
      <c r="C31" s="81"/>
      <c r="D31" s="17"/>
    </row>
    <row r="32" spans="1:4" ht="75" hidden="1" customHeight="1" x14ac:dyDescent="0.2">
      <c r="A32" s="12">
        <v>41057100</v>
      </c>
      <c r="B32" s="78" t="s">
        <v>56</v>
      </c>
      <c r="C32" s="79"/>
      <c r="D32" s="13">
        <f>D33</f>
        <v>0</v>
      </c>
    </row>
    <row r="33" spans="1:4" ht="18.75" hidden="1" x14ac:dyDescent="0.2">
      <c r="A33" s="14">
        <v>3100000000</v>
      </c>
      <c r="B33" s="80" t="s">
        <v>39</v>
      </c>
      <c r="C33" s="8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82" t="s">
        <v>7</v>
      </c>
      <c r="B41" s="82"/>
      <c r="C41" s="82"/>
      <c r="D41" s="8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13567768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customHeight="1" x14ac:dyDescent="0.2">
      <c r="A47" s="28" t="s">
        <v>30</v>
      </c>
      <c r="B47" s="28" t="s">
        <v>25</v>
      </c>
      <c r="C47" s="40" t="s">
        <v>31</v>
      </c>
      <c r="D47" s="29">
        <f>520000+2000000</f>
        <v>2520000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customHeight="1" x14ac:dyDescent="0.2">
      <c r="A49" s="14">
        <v>3100000000</v>
      </c>
      <c r="B49" s="25" t="s">
        <v>25</v>
      </c>
      <c r="C49" s="41" t="s">
        <v>39</v>
      </c>
      <c r="D49" s="27">
        <f>50000+10000000-50000</f>
        <v>10000000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customHeight="1" x14ac:dyDescent="0.2">
      <c r="A58" s="30" t="s">
        <v>24</v>
      </c>
      <c r="B58" s="30" t="s">
        <v>25</v>
      </c>
      <c r="C58" s="58" t="s">
        <v>72</v>
      </c>
      <c r="D58" s="24">
        <f>D59</f>
        <v>2000000</v>
      </c>
    </row>
    <row r="59" spans="1:4" ht="30" customHeight="1" x14ac:dyDescent="0.2">
      <c r="A59" s="28" t="s">
        <v>30</v>
      </c>
      <c r="B59" s="28" t="s">
        <v>25</v>
      </c>
      <c r="C59" s="42" t="s">
        <v>31</v>
      </c>
      <c r="D59" s="29">
        <f>2000000</f>
        <v>2000000</v>
      </c>
    </row>
    <row r="60" spans="1:4" s="44" customFormat="1" ht="122.25" hidden="1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hidden="1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hidden="1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customHeight="1" x14ac:dyDescent="0.2">
      <c r="A64" s="30" t="s">
        <v>24</v>
      </c>
      <c r="B64" s="30" t="s">
        <v>25</v>
      </c>
      <c r="C64" s="45" t="s">
        <v>67</v>
      </c>
      <c r="D64" s="24">
        <f>D65</f>
        <v>0</v>
      </c>
    </row>
    <row r="65" spans="1:4" ht="30" customHeight="1" x14ac:dyDescent="0.2">
      <c r="A65" s="14">
        <v>3100000000</v>
      </c>
      <c r="B65" s="25" t="s">
        <v>25</v>
      </c>
      <c r="C65" s="41" t="s">
        <v>39</v>
      </c>
      <c r="D65" s="27">
        <f>50000-50000</f>
        <v>0</v>
      </c>
    </row>
    <row r="66" spans="1:4" s="44" customFormat="1" ht="131.25" customHeight="1" x14ac:dyDescent="0.2">
      <c r="A66" s="30" t="s">
        <v>24</v>
      </c>
      <c r="B66" s="30" t="s">
        <v>25</v>
      </c>
      <c r="C66" s="58" t="s">
        <v>74</v>
      </c>
      <c r="D66" s="24">
        <f>D67</f>
        <v>10000000</v>
      </c>
    </row>
    <row r="67" spans="1:4" ht="30" customHeight="1" x14ac:dyDescent="0.2">
      <c r="A67" s="14">
        <v>3100000000</v>
      </c>
      <c r="B67" s="25" t="s">
        <v>25</v>
      </c>
      <c r="C67" s="41" t="s">
        <v>39</v>
      </c>
      <c r="D67" s="27">
        <f>9950000+50000</f>
        <v>10000000</v>
      </c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100000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>
        <f>50000+50000</f>
        <v>100000</v>
      </c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47.75" customHeight="1" x14ac:dyDescent="0.2">
      <c r="A82" s="23">
        <v>3719800</v>
      </c>
      <c r="B82" s="23">
        <v>9800</v>
      </c>
      <c r="C82" s="43" t="s">
        <v>77</v>
      </c>
      <c r="D82" s="24">
        <f>D83</f>
        <v>50000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>
        <f>50000</f>
        <v>50000</v>
      </c>
    </row>
    <row r="84" spans="1:7" ht="114" customHeight="1" x14ac:dyDescent="0.2">
      <c r="A84" s="23">
        <v>3719800</v>
      </c>
      <c r="B84" s="23">
        <v>9800</v>
      </c>
      <c r="C84" s="43" t="s">
        <v>76</v>
      </c>
      <c r="D84" s="24">
        <f>D85</f>
        <v>50000</v>
      </c>
    </row>
    <row r="85" spans="1:7" ht="30" customHeight="1" x14ac:dyDescent="0.2">
      <c r="A85" s="25" t="s">
        <v>10</v>
      </c>
      <c r="B85" s="25">
        <v>9800</v>
      </c>
      <c r="C85" s="26" t="s">
        <v>11</v>
      </c>
      <c r="D85" s="27">
        <f>50000</f>
        <v>50000</v>
      </c>
    </row>
    <row r="86" spans="1:7" ht="21" customHeight="1" x14ac:dyDescent="0.3">
      <c r="A86" s="82" t="s">
        <v>12</v>
      </c>
      <c r="B86" s="82"/>
      <c r="C86" s="82"/>
      <c r="D86" s="83"/>
    </row>
    <row r="87" spans="1:7" ht="18.75" x14ac:dyDescent="0.2">
      <c r="A87" s="30"/>
      <c r="B87" s="30"/>
      <c r="C87" s="31"/>
      <c r="D87" s="24"/>
    </row>
    <row r="88" spans="1:7" ht="36" hidden="1" customHeight="1" x14ac:dyDescent="0.2">
      <c r="A88" s="32"/>
      <c r="B88" s="32"/>
      <c r="C88" s="33"/>
      <c r="D88" s="27"/>
    </row>
    <row r="89" spans="1:7" ht="26.45" customHeight="1" x14ac:dyDescent="0.3">
      <c r="A89" s="34" t="s">
        <v>13</v>
      </c>
      <c r="B89" s="34" t="s">
        <v>13</v>
      </c>
      <c r="C89" s="19" t="s">
        <v>14</v>
      </c>
      <c r="D89" s="35">
        <f>D90+D91</f>
        <v>35785468</v>
      </c>
    </row>
    <row r="90" spans="1:7" ht="26.45" customHeight="1" x14ac:dyDescent="0.3">
      <c r="A90" s="34" t="s">
        <v>13</v>
      </c>
      <c r="B90" s="34" t="s">
        <v>13</v>
      </c>
      <c r="C90" s="19" t="s">
        <v>15</v>
      </c>
      <c r="D90" s="35">
        <f>D42+D44+D68</f>
        <v>35785468</v>
      </c>
    </row>
    <row r="91" spans="1:7" ht="26.45" customHeight="1" x14ac:dyDescent="0.3">
      <c r="A91" s="34" t="s">
        <v>13</v>
      </c>
      <c r="B91" s="34" t="s">
        <v>13</v>
      </c>
      <c r="C91" s="19" t="s">
        <v>16</v>
      </c>
      <c r="D91" s="35">
        <v>0</v>
      </c>
    </row>
    <row r="92" spans="1:7" ht="63" customHeight="1" x14ac:dyDescent="0.3">
      <c r="A92" s="37" t="s">
        <v>33</v>
      </c>
      <c r="B92" s="37"/>
      <c r="C92" s="36"/>
      <c r="D92" s="47" t="s">
        <v>48</v>
      </c>
      <c r="E92" s="37"/>
      <c r="F92" s="36"/>
      <c r="G92" s="36"/>
    </row>
  </sheetData>
  <mergeCells count="23">
    <mergeCell ref="B12:C12"/>
    <mergeCell ref="A5:D5"/>
    <mergeCell ref="A6:D6"/>
    <mergeCell ref="A7:D7"/>
    <mergeCell ref="A8:D8"/>
    <mergeCell ref="A9:D9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31:C31"/>
    <mergeCell ref="B32:C32"/>
    <mergeCell ref="B33:C33"/>
    <mergeCell ref="A41:D41"/>
    <mergeCell ref="A86:D86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zoomScaleNormal="100" workbookViewId="0">
      <selection activeCell="D4" sqref="D4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69</v>
      </c>
      <c r="E1" s="6"/>
    </row>
    <row r="2" spans="1:5" ht="15.6" customHeight="1" x14ac:dyDescent="0.2">
      <c r="C2" s="3"/>
      <c r="D2" s="7" t="s">
        <v>70</v>
      </c>
      <c r="E2" s="6"/>
    </row>
    <row r="3" spans="1:5" ht="15.6" customHeight="1" x14ac:dyDescent="0.2">
      <c r="C3" s="3"/>
      <c r="D3" s="7" t="s">
        <v>78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84" t="s">
        <v>36</v>
      </c>
      <c r="B5" s="84"/>
      <c r="C5" s="84"/>
      <c r="D5" s="84"/>
    </row>
    <row r="6" spans="1:5" ht="21.75" customHeight="1" x14ac:dyDescent="0.3">
      <c r="A6" s="84" t="s">
        <v>68</v>
      </c>
      <c r="B6" s="84"/>
      <c r="C6" s="84"/>
      <c r="D6" s="84"/>
    </row>
    <row r="7" spans="1:5" ht="24.75" customHeight="1" x14ac:dyDescent="0.3">
      <c r="A7" s="84" t="s">
        <v>64</v>
      </c>
      <c r="B7" s="84"/>
      <c r="C7" s="84"/>
      <c r="D7" s="84"/>
    </row>
    <row r="8" spans="1:5" ht="18.75" customHeight="1" x14ac:dyDescent="0.2">
      <c r="A8" s="85" t="s">
        <v>0</v>
      </c>
      <c r="B8" s="86"/>
      <c r="C8" s="86"/>
      <c r="D8" s="86"/>
    </row>
    <row r="9" spans="1:5" ht="18.75" customHeight="1" x14ac:dyDescent="0.2">
      <c r="A9" s="86" t="s">
        <v>1</v>
      </c>
      <c r="B9" s="86"/>
      <c r="C9" s="86"/>
      <c r="D9" s="8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68" t="s">
        <v>4</v>
      </c>
      <c r="B12" s="87" t="s">
        <v>5</v>
      </c>
      <c r="C12" s="88"/>
      <c r="D12" s="69" t="s">
        <v>6</v>
      </c>
    </row>
    <row r="13" spans="1:5" ht="21" customHeight="1" x14ac:dyDescent="0.2">
      <c r="A13" s="70">
        <v>1</v>
      </c>
      <c r="B13" s="89">
        <v>2</v>
      </c>
      <c r="C13" s="90"/>
      <c r="D13" s="71">
        <v>3</v>
      </c>
    </row>
    <row r="14" spans="1:5" ht="21" customHeight="1" x14ac:dyDescent="0.3">
      <c r="A14" s="83" t="s">
        <v>7</v>
      </c>
      <c r="B14" s="83"/>
      <c r="C14" s="83"/>
      <c r="D14" s="83"/>
    </row>
    <row r="15" spans="1:5" ht="62.45" hidden="1" customHeight="1" x14ac:dyDescent="0.2">
      <c r="A15" s="12" t="s">
        <v>8</v>
      </c>
      <c r="B15" s="78" t="s">
        <v>9</v>
      </c>
      <c r="C15" s="79"/>
      <c r="D15" s="13">
        <f>D16</f>
        <v>74577700</v>
      </c>
    </row>
    <row r="16" spans="1:5" ht="25.15" hidden="1" customHeight="1" x14ac:dyDescent="0.2">
      <c r="A16" s="14" t="s">
        <v>10</v>
      </c>
      <c r="B16" s="15" t="s">
        <v>11</v>
      </c>
      <c r="C16" s="16"/>
      <c r="D16" s="17">
        <v>74577700</v>
      </c>
    </row>
    <row r="17" spans="1:4" ht="60" hidden="1" customHeight="1" x14ac:dyDescent="0.2">
      <c r="A17" s="12">
        <v>41034500</v>
      </c>
      <c r="B17" s="78" t="s">
        <v>53</v>
      </c>
      <c r="C17" s="7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8" t="s">
        <v>57</v>
      </c>
      <c r="C19" s="7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8" t="s">
        <v>61</v>
      </c>
      <c r="C21" s="7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hidden="1" customHeight="1" x14ac:dyDescent="0.2">
      <c r="A23" s="12">
        <v>41051200</v>
      </c>
      <c r="B23" s="78" t="s">
        <v>38</v>
      </c>
      <c r="C23" s="79"/>
      <c r="D23" s="13">
        <f>D24</f>
        <v>571905</v>
      </c>
    </row>
    <row r="24" spans="1:4" ht="24" hidden="1" customHeight="1" x14ac:dyDescent="0.2">
      <c r="A24" s="14">
        <v>3100000000</v>
      </c>
      <c r="B24" s="15" t="s">
        <v>39</v>
      </c>
      <c r="C24" s="16"/>
      <c r="D24" s="17">
        <f>571905</f>
        <v>571905</v>
      </c>
    </row>
    <row r="25" spans="1:4" ht="82.5" hidden="1" customHeight="1" x14ac:dyDescent="0.2">
      <c r="A25" s="12">
        <v>41051400</v>
      </c>
      <c r="B25" s="78" t="s">
        <v>58</v>
      </c>
      <c r="C25" s="7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hidden="1" customHeight="1" x14ac:dyDescent="0.2">
      <c r="A27" s="12">
        <v>41053900</v>
      </c>
      <c r="B27" s="78" t="s">
        <v>41</v>
      </c>
      <c r="C27" s="79"/>
      <c r="D27" s="13">
        <f>D28</f>
        <v>159150</v>
      </c>
    </row>
    <row r="28" spans="1:4" ht="36" hidden="1" customHeight="1" x14ac:dyDescent="0.2">
      <c r="A28" s="25" t="s">
        <v>28</v>
      </c>
      <c r="B28" s="80" t="s">
        <v>29</v>
      </c>
      <c r="C28" s="81"/>
      <c r="D28" s="57">
        <f>159150</f>
        <v>159150</v>
      </c>
    </row>
    <row r="29" spans="1:4" ht="27" customHeight="1" x14ac:dyDescent="0.3">
      <c r="A29" s="83" t="s">
        <v>12</v>
      </c>
      <c r="B29" s="83"/>
      <c r="C29" s="83"/>
      <c r="D29" s="83"/>
    </row>
    <row r="30" spans="1:4" ht="97.15" hidden="1" customHeight="1" x14ac:dyDescent="0.2">
      <c r="A30" s="12">
        <v>41052600</v>
      </c>
      <c r="B30" s="78" t="s">
        <v>42</v>
      </c>
      <c r="C30" s="79"/>
      <c r="D30" s="13">
        <f>D31</f>
        <v>0</v>
      </c>
    </row>
    <row r="31" spans="1:4" ht="24.75" hidden="1" customHeight="1" x14ac:dyDescent="0.2">
      <c r="A31" s="14">
        <v>3100000000</v>
      </c>
      <c r="B31" s="80" t="s">
        <v>39</v>
      </c>
      <c r="C31" s="81"/>
      <c r="D31" s="17"/>
    </row>
    <row r="32" spans="1:4" ht="75" hidden="1" customHeight="1" x14ac:dyDescent="0.2">
      <c r="A32" s="12">
        <v>41057100</v>
      </c>
      <c r="B32" s="78" t="s">
        <v>56</v>
      </c>
      <c r="C32" s="79"/>
      <c r="D32" s="13">
        <f>D33</f>
        <v>0</v>
      </c>
    </row>
    <row r="33" spans="1:4" ht="18.75" hidden="1" x14ac:dyDescent="0.2">
      <c r="A33" s="14">
        <v>3100000000</v>
      </c>
      <c r="B33" s="80" t="s">
        <v>39</v>
      </c>
      <c r="C33" s="81"/>
      <c r="D33" s="17"/>
    </row>
    <row r="34" spans="1:4" ht="22.9" customHeight="1" x14ac:dyDescent="0.3">
      <c r="A34" s="18" t="s">
        <v>13</v>
      </c>
      <c r="B34" s="19" t="s">
        <v>14</v>
      </c>
      <c r="C34" s="20"/>
      <c r="D34" s="21">
        <f>D35+D36</f>
        <v>75308755</v>
      </c>
    </row>
    <row r="35" spans="1:4" ht="22.9" customHeight="1" x14ac:dyDescent="0.3">
      <c r="A35" s="18" t="s">
        <v>13</v>
      </c>
      <c r="B35" s="19" t="s">
        <v>15</v>
      </c>
      <c r="C35" s="20"/>
      <c r="D35" s="21">
        <f>D15+D17+D19+D23+D25+D21+D27</f>
        <v>75308755</v>
      </c>
    </row>
    <row r="36" spans="1:4" ht="22.9" customHeight="1" x14ac:dyDescent="0.3">
      <c r="A36" s="18" t="s">
        <v>13</v>
      </c>
      <c r="B36" s="19" t="s">
        <v>16</v>
      </c>
      <c r="C36" s="20"/>
      <c r="D36" s="21">
        <f>D30+D32</f>
        <v>0</v>
      </c>
    </row>
    <row r="37" spans="1:4" ht="18.75" x14ac:dyDescent="0.3">
      <c r="A37" s="5"/>
      <c r="B37" s="5"/>
      <c r="C37" s="5"/>
      <c r="D37" s="5"/>
    </row>
    <row r="38" spans="1:4" ht="21.95" customHeight="1" x14ac:dyDescent="0.3">
      <c r="A38" s="10" t="s">
        <v>17</v>
      </c>
      <c r="B38" s="5"/>
      <c r="C38" s="5"/>
      <c r="D38" s="11" t="s">
        <v>3</v>
      </c>
    </row>
    <row r="39" spans="1:4" ht="105" customHeight="1" x14ac:dyDescent="0.2">
      <c r="A39" s="9" t="s">
        <v>18</v>
      </c>
      <c r="B39" s="9" t="s">
        <v>19</v>
      </c>
      <c r="C39" s="9" t="s">
        <v>20</v>
      </c>
      <c r="D39" s="9" t="s">
        <v>6</v>
      </c>
    </row>
    <row r="40" spans="1:4" ht="19.149999999999999" customHeight="1" x14ac:dyDescent="0.2">
      <c r="A40" s="22">
        <v>1</v>
      </c>
      <c r="B40" s="22">
        <v>2</v>
      </c>
      <c r="C40" s="22">
        <v>3</v>
      </c>
      <c r="D40" s="22">
        <v>4</v>
      </c>
    </row>
    <row r="41" spans="1:4" ht="25.15" customHeight="1" x14ac:dyDescent="0.3">
      <c r="A41" s="82" t="s">
        <v>7</v>
      </c>
      <c r="B41" s="82"/>
      <c r="C41" s="82"/>
      <c r="D41" s="82"/>
    </row>
    <row r="42" spans="1:4" ht="25.9" hidden="1" customHeight="1" x14ac:dyDescent="0.2">
      <c r="A42" s="23" t="s">
        <v>21</v>
      </c>
      <c r="B42" s="23" t="s">
        <v>22</v>
      </c>
      <c r="C42" s="39" t="s">
        <v>23</v>
      </c>
      <c r="D42" s="24">
        <f>D43</f>
        <v>22117700</v>
      </c>
    </row>
    <row r="43" spans="1:4" ht="25.9" hidden="1" customHeight="1" x14ac:dyDescent="0.2">
      <c r="A43" s="25" t="s">
        <v>10</v>
      </c>
      <c r="B43" s="25" t="s">
        <v>22</v>
      </c>
      <c r="C43" s="38" t="s">
        <v>11</v>
      </c>
      <c r="D43" s="27">
        <v>22117700</v>
      </c>
    </row>
    <row r="44" spans="1:4" ht="39.6" hidden="1" customHeight="1" x14ac:dyDescent="0.2">
      <c r="A44" s="23" t="s">
        <v>24</v>
      </c>
      <c r="B44" s="23" t="s">
        <v>25</v>
      </c>
      <c r="C44" s="8" t="s">
        <v>32</v>
      </c>
      <c r="D44" s="24">
        <f>SUM(D45:D49)</f>
        <v>13567768</v>
      </c>
    </row>
    <row r="45" spans="1:4" ht="37.5" hidden="1" x14ac:dyDescent="0.2">
      <c r="A45" s="25" t="s">
        <v>26</v>
      </c>
      <c r="B45" s="25" t="s">
        <v>25</v>
      </c>
      <c r="C45" s="38" t="s">
        <v>27</v>
      </c>
      <c r="D45" s="27">
        <v>519168</v>
      </c>
    </row>
    <row r="46" spans="1:4" s="51" customFormat="1" ht="37.5" hidden="1" x14ac:dyDescent="0.2">
      <c r="A46" s="48" t="s">
        <v>28</v>
      </c>
      <c r="B46" s="48" t="s">
        <v>25</v>
      </c>
      <c r="C46" s="49" t="s">
        <v>29</v>
      </c>
      <c r="D46" s="50">
        <f>118600</f>
        <v>118600</v>
      </c>
    </row>
    <row r="47" spans="1:4" ht="25.15" hidden="1" customHeight="1" x14ac:dyDescent="0.2">
      <c r="A47" s="28" t="s">
        <v>30</v>
      </c>
      <c r="B47" s="28" t="s">
        <v>25</v>
      </c>
      <c r="C47" s="40" t="s">
        <v>31</v>
      </c>
      <c r="D47" s="29">
        <f>520000+2000000</f>
        <v>2520000</v>
      </c>
    </row>
    <row r="48" spans="1:4" ht="25.9" hidden="1" customHeight="1" x14ac:dyDescent="0.2">
      <c r="A48" s="28" t="s">
        <v>35</v>
      </c>
      <c r="B48" s="25" t="s">
        <v>25</v>
      </c>
      <c r="C48" s="41" t="s">
        <v>34</v>
      </c>
      <c r="D48" s="27">
        <f>50000+360000</f>
        <v>410000</v>
      </c>
    </row>
    <row r="49" spans="1:4" ht="25.9" hidden="1" customHeight="1" x14ac:dyDescent="0.2">
      <c r="A49" s="14">
        <v>3100000000</v>
      </c>
      <c r="B49" s="25" t="s">
        <v>25</v>
      </c>
      <c r="C49" s="41" t="s">
        <v>39</v>
      </c>
      <c r="D49" s="27">
        <f>50000+10000000-50000</f>
        <v>10000000</v>
      </c>
    </row>
    <row r="50" spans="1:4" s="44" customFormat="1" ht="75" hidden="1" x14ac:dyDescent="0.2">
      <c r="A50" s="30" t="s">
        <v>24</v>
      </c>
      <c r="B50" s="30" t="s">
        <v>25</v>
      </c>
      <c r="C50" s="43" t="s">
        <v>43</v>
      </c>
      <c r="D50" s="24">
        <f>D51</f>
        <v>519168</v>
      </c>
    </row>
    <row r="51" spans="1:4" ht="37.5" hidden="1" x14ac:dyDescent="0.2">
      <c r="A51" s="25" t="s">
        <v>26</v>
      </c>
      <c r="B51" s="25" t="s">
        <v>25</v>
      </c>
      <c r="C51" s="41" t="s">
        <v>27</v>
      </c>
      <c r="D51" s="27">
        <v>519168</v>
      </c>
    </row>
    <row r="52" spans="1:4" s="44" customFormat="1" ht="72" hidden="1" customHeight="1" x14ac:dyDescent="0.2">
      <c r="A52" s="30" t="s">
        <v>24</v>
      </c>
      <c r="B52" s="30" t="s">
        <v>25</v>
      </c>
      <c r="C52" s="43" t="s">
        <v>60</v>
      </c>
      <c r="D52" s="24">
        <f>D53</f>
        <v>118600</v>
      </c>
    </row>
    <row r="53" spans="1:4" s="51" customFormat="1" ht="37.5" hidden="1" x14ac:dyDescent="0.2">
      <c r="A53" s="48" t="s">
        <v>28</v>
      </c>
      <c r="B53" s="48" t="s">
        <v>25</v>
      </c>
      <c r="C53" s="52" t="s">
        <v>29</v>
      </c>
      <c r="D53" s="50">
        <f>118600</f>
        <v>118600</v>
      </c>
    </row>
    <row r="54" spans="1:4" s="44" customFormat="1" ht="80.45" hidden="1" customHeight="1" x14ac:dyDescent="0.2">
      <c r="A54" s="30" t="s">
        <v>24</v>
      </c>
      <c r="B54" s="30" t="s">
        <v>25</v>
      </c>
      <c r="C54" s="43" t="s">
        <v>59</v>
      </c>
      <c r="D54" s="24">
        <f>D55</f>
        <v>0</v>
      </c>
    </row>
    <row r="55" spans="1:4" ht="37.5" hidden="1" x14ac:dyDescent="0.2">
      <c r="A55" s="25" t="s">
        <v>28</v>
      </c>
      <c r="B55" s="25" t="s">
        <v>25</v>
      </c>
      <c r="C55" s="41" t="s">
        <v>29</v>
      </c>
      <c r="D55" s="27"/>
    </row>
    <row r="56" spans="1:4" s="44" customFormat="1" ht="56.25" hidden="1" x14ac:dyDescent="0.2">
      <c r="A56" s="30" t="s">
        <v>24</v>
      </c>
      <c r="B56" s="30" t="s">
        <v>25</v>
      </c>
      <c r="C56" s="43" t="s">
        <v>44</v>
      </c>
      <c r="D56" s="24">
        <f>D57</f>
        <v>520000</v>
      </c>
    </row>
    <row r="57" spans="1:4" ht="30" hidden="1" customHeight="1" x14ac:dyDescent="0.2">
      <c r="A57" s="28" t="s">
        <v>30</v>
      </c>
      <c r="B57" s="28" t="s">
        <v>25</v>
      </c>
      <c r="C57" s="42" t="s">
        <v>31</v>
      </c>
      <c r="D57" s="29">
        <f>520000</f>
        <v>520000</v>
      </c>
    </row>
    <row r="58" spans="1:4" s="44" customFormat="1" ht="63.75" hidden="1" customHeight="1" x14ac:dyDescent="0.2">
      <c r="A58" s="30" t="s">
        <v>24</v>
      </c>
      <c r="B58" s="30" t="s">
        <v>25</v>
      </c>
      <c r="C58" s="58" t="s">
        <v>72</v>
      </c>
      <c r="D58" s="24">
        <f>D59</f>
        <v>2000000</v>
      </c>
    </row>
    <row r="59" spans="1:4" ht="30" hidden="1" customHeight="1" x14ac:dyDescent="0.2">
      <c r="A59" s="28" t="s">
        <v>30</v>
      </c>
      <c r="B59" s="28" t="s">
        <v>25</v>
      </c>
      <c r="C59" s="42" t="s">
        <v>31</v>
      </c>
      <c r="D59" s="29">
        <f>2000000</f>
        <v>2000000</v>
      </c>
    </row>
    <row r="60" spans="1:4" s="44" customFormat="1" ht="122.25" hidden="1" customHeight="1" x14ac:dyDescent="0.2">
      <c r="A60" s="30" t="s">
        <v>24</v>
      </c>
      <c r="B60" s="30" t="s">
        <v>25</v>
      </c>
      <c r="C60" s="43" t="s">
        <v>45</v>
      </c>
      <c r="D60" s="24">
        <f>D61</f>
        <v>50000</v>
      </c>
    </row>
    <row r="61" spans="1:4" ht="30" hidden="1" customHeight="1" x14ac:dyDescent="0.2">
      <c r="A61" s="28" t="s">
        <v>35</v>
      </c>
      <c r="B61" s="25" t="s">
        <v>25</v>
      </c>
      <c r="C61" s="41" t="s">
        <v>34</v>
      </c>
      <c r="D61" s="27">
        <f>50000</f>
        <v>50000</v>
      </c>
    </row>
    <row r="62" spans="1:4" s="44" customFormat="1" ht="75" hidden="1" x14ac:dyDescent="0.2">
      <c r="A62" s="30" t="s">
        <v>24</v>
      </c>
      <c r="B62" s="30" t="s">
        <v>25</v>
      </c>
      <c r="C62" s="43" t="s">
        <v>46</v>
      </c>
      <c r="D62" s="24">
        <f>D63</f>
        <v>360000</v>
      </c>
    </row>
    <row r="63" spans="1:4" ht="30" hidden="1" customHeight="1" x14ac:dyDescent="0.2">
      <c r="A63" s="28" t="s">
        <v>35</v>
      </c>
      <c r="B63" s="25" t="s">
        <v>25</v>
      </c>
      <c r="C63" s="41" t="s">
        <v>34</v>
      </c>
      <c r="D63" s="27">
        <f>360000</f>
        <v>360000</v>
      </c>
    </row>
    <row r="64" spans="1:4" s="44" customFormat="1" ht="51.75" hidden="1" customHeight="1" x14ac:dyDescent="0.2">
      <c r="A64" s="30" t="s">
        <v>24</v>
      </c>
      <c r="B64" s="30" t="s">
        <v>25</v>
      </c>
      <c r="C64" s="45" t="s">
        <v>67</v>
      </c>
      <c r="D64" s="24">
        <f>D65</f>
        <v>0</v>
      </c>
    </row>
    <row r="65" spans="1:4" ht="30" hidden="1" customHeight="1" x14ac:dyDescent="0.2">
      <c r="A65" s="14">
        <v>3100000000</v>
      </c>
      <c r="B65" s="25" t="s">
        <v>25</v>
      </c>
      <c r="C65" s="41" t="s">
        <v>39</v>
      </c>
      <c r="D65" s="27">
        <f>50000-50000</f>
        <v>0</v>
      </c>
    </row>
    <row r="66" spans="1:4" s="44" customFormat="1" ht="131.25" hidden="1" customHeight="1" x14ac:dyDescent="0.2">
      <c r="A66" s="30" t="s">
        <v>24</v>
      </c>
      <c r="B66" s="30" t="s">
        <v>25</v>
      </c>
      <c r="C66" s="58" t="s">
        <v>74</v>
      </c>
      <c r="D66" s="24">
        <f>D67</f>
        <v>10000000</v>
      </c>
    </row>
    <row r="67" spans="1:4" ht="30" hidden="1" customHeight="1" x14ac:dyDescent="0.2">
      <c r="A67" s="14">
        <v>3100000000</v>
      </c>
      <c r="B67" s="25" t="s">
        <v>25</v>
      </c>
      <c r="C67" s="41" t="s">
        <v>39</v>
      </c>
      <c r="D67" s="27">
        <f>9950000+50000</f>
        <v>10000000</v>
      </c>
    </row>
    <row r="68" spans="1:4" ht="78.599999999999994" customHeight="1" x14ac:dyDescent="0.2">
      <c r="A68" s="23">
        <v>3719800</v>
      </c>
      <c r="B68" s="23">
        <v>9800</v>
      </c>
      <c r="C68" s="43" t="s">
        <v>40</v>
      </c>
      <c r="D68" s="24">
        <f>D69</f>
        <v>1100000</v>
      </c>
    </row>
    <row r="69" spans="1:4" ht="30" customHeight="1" x14ac:dyDescent="0.2">
      <c r="A69" s="25" t="s">
        <v>10</v>
      </c>
      <c r="B69" s="25">
        <v>9800</v>
      </c>
      <c r="C69" s="41" t="s">
        <v>11</v>
      </c>
      <c r="D69" s="27">
        <f>50000+50000+1000000</f>
        <v>1100000</v>
      </c>
    </row>
    <row r="70" spans="1:4" s="44" customFormat="1" ht="116.25" hidden="1" customHeight="1" x14ac:dyDescent="0.2">
      <c r="A70" s="23">
        <v>3719800</v>
      </c>
      <c r="B70" s="23">
        <v>9800</v>
      </c>
      <c r="C70" s="43" t="s">
        <v>49</v>
      </c>
      <c r="D70" s="24">
        <f>D71</f>
        <v>0</v>
      </c>
    </row>
    <row r="71" spans="1:4" ht="30" hidden="1" customHeight="1" x14ac:dyDescent="0.2">
      <c r="A71" s="25" t="s">
        <v>10</v>
      </c>
      <c r="B71" s="25">
        <v>9800</v>
      </c>
      <c r="C71" s="41" t="s">
        <v>11</v>
      </c>
      <c r="D71" s="27"/>
    </row>
    <row r="72" spans="1:4" s="44" customFormat="1" ht="112.5" hidden="1" x14ac:dyDescent="0.2">
      <c r="A72" s="23">
        <v>3719800</v>
      </c>
      <c r="B72" s="23">
        <v>9800</v>
      </c>
      <c r="C72" s="43" t="s">
        <v>52</v>
      </c>
      <c r="D72" s="24">
        <f>D73</f>
        <v>0</v>
      </c>
    </row>
    <row r="73" spans="1:4" ht="30" hidden="1" customHeight="1" x14ac:dyDescent="0.2">
      <c r="A73" s="25" t="s">
        <v>10</v>
      </c>
      <c r="B73" s="25">
        <v>9800</v>
      </c>
      <c r="C73" s="41" t="s">
        <v>11</v>
      </c>
      <c r="D73" s="27"/>
    </row>
    <row r="74" spans="1:4" s="44" customFormat="1" ht="131.25" hidden="1" x14ac:dyDescent="0.2">
      <c r="A74" s="23">
        <v>3719800</v>
      </c>
      <c r="B74" s="23">
        <v>9800</v>
      </c>
      <c r="C74" s="43" t="s">
        <v>51</v>
      </c>
      <c r="D74" s="24">
        <f>D75</f>
        <v>0</v>
      </c>
    </row>
    <row r="75" spans="1:4" ht="30" hidden="1" customHeight="1" x14ac:dyDescent="0.2">
      <c r="A75" s="25" t="s">
        <v>10</v>
      </c>
      <c r="B75" s="25">
        <v>9800</v>
      </c>
      <c r="C75" s="41" t="s">
        <v>11</v>
      </c>
      <c r="D75" s="27"/>
    </row>
    <row r="76" spans="1:4" s="44" customFormat="1" ht="131.25" hidden="1" x14ac:dyDescent="0.2">
      <c r="A76" s="23">
        <v>3719800</v>
      </c>
      <c r="B76" s="23">
        <v>9800</v>
      </c>
      <c r="C76" s="43" t="s">
        <v>47</v>
      </c>
      <c r="D76" s="24">
        <f>D77</f>
        <v>0</v>
      </c>
    </row>
    <row r="77" spans="1:4" ht="30" hidden="1" customHeight="1" x14ac:dyDescent="0.2">
      <c r="A77" s="25" t="s">
        <v>10</v>
      </c>
      <c r="B77" s="25">
        <v>9800</v>
      </c>
      <c r="C77" s="41" t="s">
        <v>11</v>
      </c>
      <c r="D77" s="27"/>
    </row>
    <row r="78" spans="1:4" s="44" customFormat="1" ht="118.15" hidden="1" customHeight="1" x14ac:dyDescent="0.2">
      <c r="A78" s="23">
        <v>3719800</v>
      </c>
      <c r="B78" s="23">
        <v>9800</v>
      </c>
      <c r="C78" s="43" t="s">
        <v>50</v>
      </c>
      <c r="D78" s="24">
        <f>D79</f>
        <v>0</v>
      </c>
    </row>
    <row r="79" spans="1:4" ht="30" hidden="1" customHeight="1" x14ac:dyDescent="0.2">
      <c r="A79" s="25" t="s">
        <v>10</v>
      </c>
      <c r="B79" s="25">
        <v>9800</v>
      </c>
      <c r="C79" s="41" t="s">
        <v>11</v>
      </c>
      <c r="D79" s="27"/>
    </row>
    <row r="80" spans="1:4" s="44" customFormat="1" ht="156.75" hidden="1" customHeight="1" x14ac:dyDescent="0.2">
      <c r="A80" s="23">
        <v>3719800</v>
      </c>
      <c r="B80" s="23">
        <v>9800</v>
      </c>
      <c r="C80" s="43" t="s">
        <v>54</v>
      </c>
      <c r="D80" s="24">
        <f>D81</f>
        <v>0</v>
      </c>
    </row>
    <row r="81" spans="1:7" ht="30" hidden="1" customHeight="1" x14ac:dyDescent="0.2">
      <c r="A81" s="25" t="s">
        <v>10</v>
      </c>
      <c r="B81" s="25">
        <v>9800</v>
      </c>
      <c r="C81" s="26" t="s">
        <v>11</v>
      </c>
      <c r="D81" s="27"/>
    </row>
    <row r="82" spans="1:7" ht="147.75" customHeight="1" x14ac:dyDescent="0.2">
      <c r="A82" s="23">
        <v>3719800</v>
      </c>
      <c r="B82" s="23">
        <v>9800</v>
      </c>
      <c r="C82" s="43" t="s">
        <v>77</v>
      </c>
      <c r="D82" s="24">
        <f>D83</f>
        <v>1050000</v>
      </c>
    </row>
    <row r="83" spans="1:7" ht="30" customHeight="1" x14ac:dyDescent="0.2">
      <c r="A83" s="25" t="s">
        <v>10</v>
      </c>
      <c r="B83" s="25">
        <v>9800</v>
      </c>
      <c r="C83" s="26" t="s">
        <v>11</v>
      </c>
      <c r="D83" s="27">
        <f>50000+1000000</f>
        <v>1050000</v>
      </c>
    </row>
    <row r="84" spans="1:7" ht="114" hidden="1" customHeight="1" x14ac:dyDescent="0.2">
      <c r="A84" s="23">
        <v>3719800</v>
      </c>
      <c r="B84" s="23">
        <v>9800</v>
      </c>
      <c r="C84" s="43" t="s">
        <v>76</v>
      </c>
      <c r="D84" s="24">
        <f>D85</f>
        <v>50000</v>
      </c>
    </row>
    <row r="85" spans="1:7" ht="30" hidden="1" customHeight="1" x14ac:dyDescent="0.2">
      <c r="A85" s="25" t="s">
        <v>10</v>
      </c>
      <c r="B85" s="25">
        <v>9800</v>
      </c>
      <c r="C85" s="26" t="s">
        <v>11</v>
      </c>
      <c r="D85" s="27">
        <f>50000</f>
        <v>50000</v>
      </c>
    </row>
    <row r="86" spans="1:7" ht="21" customHeight="1" x14ac:dyDescent="0.3">
      <c r="A86" s="82" t="s">
        <v>12</v>
      </c>
      <c r="B86" s="82"/>
      <c r="C86" s="82"/>
      <c r="D86" s="83"/>
    </row>
    <row r="87" spans="1:7" ht="18.75" x14ac:dyDescent="0.2">
      <c r="A87" s="30"/>
      <c r="B87" s="30"/>
      <c r="C87" s="31"/>
      <c r="D87" s="24"/>
    </row>
    <row r="88" spans="1:7" ht="36" hidden="1" customHeight="1" x14ac:dyDescent="0.2">
      <c r="A88" s="32"/>
      <c r="B88" s="32"/>
      <c r="C88" s="33"/>
      <c r="D88" s="27"/>
    </row>
    <row r="89" spans="1:7" ht="26.45" customHeight="1" x14ac:dyDescent="0.3">
      <c r="A89" s="34" t="s">
        <v>13</v>
      </c>
      <c r="B89" s="34" t="s">
        <v>13</v>
      </c>
      <c r="C89" s="19" t="s">
        <v>14</v>
      </c>
      <c r="D89" s="35">
        <f>D90+D91</f>
        <v>36785468</v>
      </c>
    </row>
    <row r="90" spans="1:7" ht="26.45" customHeight="1" x14ac:dyDescent="0.3">
      <c r="A90" s="34" t="s">
        <v>13</v>
      </c>
      <c r="B90" s="34" t="s">
        <v>13</v>
      </c>
      <c r="C90" s="19" t="s">
        <v>15</v>
      </c>
      <c r="D90" s="35">
        <f>D42+D44+D68</f>
        <v>36785468</v>
      </c>
    </row>
    <row r="91" spans="1:7" ht="26.45" customHeight="1" x14ac:dyDescent="0.3">
      <c r="A91" s="34" t="s">
        <v>13</v>
      </c>
      <c r="B91" s="34" t="s">
        <v>13</v>
      </c>
      <c r="C91" s="19" t="s">
        <v>16</v>
      </c>
      <c r="D91" s="35">
        <v>0</v>
      </c>
    </row>
    <row r="92" spans="1:7" ht="63" customHeight="1" x14ac:dyDescent="0.3">
      <c r="A92" s="37" t="s">
        <v>33</v>
      </c>
      <c r="B92" s="37"/>
      <c r="C92" s="36"/>
      <c r="D92" s="47" t="s">
        <v>48</v>
      </c>
      <c r="E92" s="37"/>
      <c r="F92" s="36"/>
      <c r="G92" s="36"/>
    </row>
  </sheetData>
  <mergeCells count="23">
    <mergeCell ref="B12:C12"/>
    <mergeCell ref="A5:D5"/>
    <mergeCell ref="A6:D6"/>
    <mergeCell ref="A7:D7"/>
    <mergeCell ref="A8:D8"/>
    <mergeCell ref="A9:D9"/>
    <mergeCell ref="B30:C30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8:C28"/>
    <mergeCell ref="A29:D29"/>
    <mergeCell ref="B31:C31"/>
    <mergeCell ref="B32:C32"/>
    <mergeCell ref="B33:C33"/>
    <mergeCell ref="A41:D41"/>
    <mergeCell ref="A86:D86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topLeftCell="A69" zoomScaleNormal="100" workbookViewId="0">
      <selection activeCell="C71" sqref="C71"/>
    </sheetView>
  </sheetViews>
  <sheetFormatPr defaultColWidth="8.85546875" defaultRowHeight="12.75" x14ac:dyDescent="0.2"/>
  <cols>
    <col min="1" max="2" width="20.7109375" style="46" customWidth="1"/>
    <col min="3" max="3" width="61.7109375" style="46" customWidth="1"/>
    <col min="4" max="4" width="52.5703125" style="46" customWidth="1"/>
    <col min="5" max="16384" width="8.85546875" style="46"/>
  </cols>
  <sheetData>
    <row r="1" spans="1:5" ht="18" customHeight="1" x14ac:dyDescent="0.2">
      <c r="C1" s="3"/>
      <c r="D1" s="7" t="s">
        <v>81</v>
      </c>
      <c r="E1" s="6"/>
    </row>
    <row r="2" spans="1:5" ht="15.6" customHeight="1" x14ac:dyDescent="0.2">
      <c r="C2" s="3"/>
      <c r="D2" s="7" t="s">
        <v>80</v>
      </c>
      <c r="E2" s="6"/>
    </row>
    <row r="3" spans="1:5" ht="15.6" customHeight="1" x14ac:dyDescent="0.2">
      <c r="C3" s="3"/>
      <c r="D3" s="7" t="s">
        <v>79</v>
      </c>
      <c r="E3" s="6"/>
    </row>
    <row r="4" spans="1:5" x14ac:dyDescent="0.2">
      <c r="A4" s="1"/>
      <c r="C4" s="1"/>
      <c r="D4" s="1"/>
    </row>
    <row r="5" spans="1:5" ht="19.899999999999999" customHeight="1" x14ac:dyDescent="0.3">
      <c r="A5" s="84" t="s">
        <v>36</v>
      </c>
      <c r="B5" s="84"/>
      <c r="C5" s="84"/>
      <c r="D5" s="84"/>
    </row>
    <row r="6" spans="1:5" ht="21.75" customHeight="1" x14ac:dyDescent="0.3">
      <c r="A6" s="84" t="s">
        <v>68</v>
      </c>
      <c r="B6" s="84"/>
      <c r="C6" s="84"/>
      <c r="D6" s="84"/>
    </row>
    <row r="7" spans="1:5" ht="24.75" customHeight="1" x14ac:dyDescent="0.3">
      <c r="A7" s="84" t="s">
        <v>64</v>
      </c>
      <c r="B7" s="84"/>
      <c r="C7" s="84"/>
      <c r="D7" s="84"/>
    </row>
    <row r="8" spans="1:5" ht="18.75" customHeight="1" x14ac:dyDescent="0.2">
      <c r="A8" s="85" t="s">
        <v>0</v>
      </c>
      <c r="B8" s="86"/>
      <c r="C8" s="86"/>
      <c r="D8" s="86"/>
    </row>
    <row r="9" spans="1:5" ht="18.75" customHeight="1" x14ac:dyDescent="0.2">
      <c r="A9" s="86" t="s">
        <v>1</v>
      </c>
      <c r="B9" s="86"/>
      <c r="C9" s="86"/>
      <c r="D9" s="86"/>
    </row>
    <row r="10" spans="1:5" ht="21.95" customHeight="1" x14ac:dyDescent="0.3">
      <c r="A10" s="10" t="s">
        <v>2</v>
      </c>
      <c r="B10" s="5"/>
      <c r="C10" s="5"/>
      <c r="D10" s="5"/>
    </row>
    <row r="11" spans="1:5" ht="18.75" x14ac:dyDescent="0.3">
      <c r="A11" s="5"/>
      <c r="B11" s="5"/>
      <c r="C11" s="5"/>
      <c r="D11" s="11" t="s">
        <v>3</v>
      </c>
    </row>
    <row r="12" spans="1:5" ht="58.5" customHeight="1" x14ac:dyDescent="0.2">
      <c r="A12" s="72" t="s">
        <v>4</v>
      </c>
      <c r="B12" s="87" t="s">
        <v>5</v>
      </c>
      <c r="C12" s="88"/>
      <c r="D12" s="73" t="s">
        <v>6</v>
      </c>
    </row>
    <row r="13" spans="1:5" ht="21" customHeight="1" x14ac:dyDescent="0.2">
      <c r="A13" s="74">
        <v>1</v>
      </c>
      <c r="B13" s="89">
        <v>2</v>
      </c>
      <c r="C13" s="90"/>
      <c r="D13" s="75">
        <v>3</v>
      </c>
    </row>
    <row r="14" spans="1:5" ht="21" customHeight="1" x14ac:dyDescent="0.3">
      <c r="A14" s="83" t="s">
        <v>7</v>
      </c>
      <c r="B14" s="83"/>
      <c r="C14" s="83"/>
      <c r="D14" s="83"/>
    </row>
    <row r="15" spans="1:5" ht="62.45" customHeight="1" x14ac:dyDescent="0.2">
      <c r="A15" s="12" t="s">
        <v>8</v>
      </c>
      <c r="B15" s="78" t="s">
        <v>9</v>
      </c>
      <c r="C15" s="79"/>
      <c r="D15" s="13">
        <f>D16</f>
        <v>67119900</v>
      </c>
    </row>
    <row r="16" spans="1:5" ht="25.15" customHeight="1" x14ac:dyDescent="0.2">
      <c r="A16" s="14" t="s">
        <v>10</v>
      </c>
      <c r="B16" s="15" t="s">
        <v>11</v>
      </c>
      <c r="C16" s="16"/>
      <c r="D16" s="17">
        <f>74577700-7457800</f>
        <v>67119900</v>
      </c>
    </row>
    <row r="17" spans="1:4" ht="60" hidden="1" customHeight="1" x14ac:dyDescent="0.2">
      <c r="A17" s="12">
        <v>41034500</v>
      </c>
      <c r="B17" s="78" t="s">
        <v>53</v>
      </c>
      <c r="C17" s="79"/>
      <c r="D17" s="13">
        <f>D18</f>
        <v>0</v>
      </c>
    </row>
    <row r="18" spans="1:4" ht="25.15" hidden="1" customHeight="1" x14ac:dyDescent="0.2">
      <c r="A18" s="14" t="s">
        <v>10</v>
      </c>
      <c r="B18" s="15" t="s">
        <v>11</v>
      </c>
      <c r="C18" s="16"/>
      <c r="D18" s="17"/>
    </row>
    <row r="19" spans="1:4" ht="59.25" hidden="1" customHeight="1" x14ac:dyDescent="0.2">
      <c r="A19" s="12">
        <v>41035500</v>
      </c>
      <c r="B19" s="78" t="s">
        <v>57</v>
      </c>
      <c r="C19" s="79"/>
      <c r="D19" s="13">
        <f>D20</f>
        <v>0</v>
      </c>
    </row>
    <row r="20" spans="1:4" ht="25.15" hidden="1" customHeight="1" x14ac:dyDescent="0.2">
      <c r="A20" s="14" t="s">
        <v>10</v>
      </c>
      <c r="B20" s="15" t="s">
        <v>11</v>
      </c>
      <c r="C20" s="16"/>
      <c r="D20" s="17"/>
    </row>
    <row r="21" spans="1:4" ht="115.5" hidden="1" customHeight="1" x14ac:dyDescent="0.2">
      <c r="A21" s="12">
        <v>41050900</v>
      </c>
      <c r="B21" s="78" t="s">
        <v>61</v>
      </c>
      <c r="C21" s="79"/>
      <c r="D21" s="13">
        <f>D22</f>
        <v>0</v>
      </c>
    </row>
    <row r="22" spans="1:4" ht="25.15" hidden="1" customHeight="1" x14ac:dyDescent="0.2">
      <c r="A22" s="14" t="s">
        <v>10</v>
      </c>
      <c r="B22" s="15" t="s">
        <v>11</v>
      </c>
      <c r="C22" s="16"/>
      <c r="D22" s="17"/>
    </row>
    <row r="23" spans="1:4" ht="61.5" customHeight="1" x14ac:dyDescent="0.2">
      <c r="A23" s="12">
        <v>41051200</v>
      </c>
      <c r="B23" s="78" t="s">
        <v>38</v>
      </c>
      <c r="C23" s="79"/>
      <c r="D23" s="13">
        <f>D24</f>
        <v>514698</v>
      </c>
    </row>
    <row r="24" spans="1:4" ht="24" customHeight="1" x14ac:dyDescent="0.2">
      <c r="A24" s="14">
        <v>3100000000</v>
      </c>
      <c r="B24" s="15" t="s">
        <v>39</v>
      </c>
      <c r="C24" s="16"/>
      <c r="D24" s="17">
        <f>571905-57207</f>
        <v>514698</v>
      </c>
    </row>
    <row r="25" spans="1:4" ht="82.5" hidden="1" customHeight="1" x14ac:dyDescent="0.2">
      <c r="A25" s="12">
        <v>41051400</v>
      </c>
      <c r="B25" s="78" t="s">
        <v>58</v>
      </c>
      <c r="C25" s="79"/>
      <c r="D25" s="13">
        <f>D26</f>
        <v>0</v>
      </c>
    </row>
    <row r="26" spans="1:4" ht="25.15" hidden="1" customHeight="1" x14ac:dyDescent="0.2">
      <c r="A26" s="14" t="s">
        <v>10</v>
      </c>
      <c r="B26" s="15" t="s">
        <v>39</v>
      </c>
      <c r="C26" s="16"/>
      <c r="D26" s="17"/>
    </row>
    <row r="27" spans="1:4" ht="36" customHeight="1" x14ac:dyDescent="0.2">
      <c r="A27" s="12">
        <v>41053900</v>
      </c>
      <c r="B27" s="78" t="s">
        <v>41</v>
      </c>
      <c r="C27" s="79"/>
      <c r="D27" s="13">
        <f>D28+D29</f>
        <v>259150</v>
      </c>
    </row>
    <row r="28" spans="1:4" ht="36" customHeight="1" x14ac:dyDescent="0.2">
      <c r="A28" s="14" t="s">
        <v>10</v>
      </c>
      <c r="B28" s="15" t="s">
        <v>39</v>
      </c>
      <c r="C28" s="16"/>
      <c r="D28" s="57">
        <f>100000+100000-100000</f>
        <v>100000</v>
      </c>
    </row>
    <row r="29" spans="1:4" ht="36" hidden="1" customHeight="1" x14ac:dyDescent="0.2">
      <c r="A29" s="25" t="s">
        <v>28</v>
      </c>
      <c r="B29" s="80" t="s">
        <v>29</v>
      </c>
      <c r="C29" s="81"/>
      <c r="D29" s="57">
        <f>159150</f>
        <v>159150</v>
      </c>
    </row>
    <row r="30" spans="1:4" ht="27" customHeight="1" x14ac:dyDescent="0.3">
      <c r="A30" s="83" t="s">
        <v>12</v>
      </c>
      <c r="B30" s="83"/>
      <c r="C30" s="83"/>
      <c r="D30" s="83"/>
    </row>
    <row r="31" spans="1:4" ht="97.15" hidden="1" customHeight="1" x14ac:dyDescent="0.2">
      <c r="A31" s="12">
        <v>41052600</v>
      </c>
      <c r="B31" s="78" t="s">
        <v>42</v>
      </c>
      <c r="C31" s="79"/>
      <c r="D31" s="13">
        <f>D32</f>
        <v>0</v>
      </c>
    </row>
    <row r="32" spans="1:4" ht="24.75" hidden="1" customHeight="1" x14ac:dyDescent="0.2">
      <c r="A32" s="14">
        <v>3100000000</v>
      </c>
      <c r="B32" s="80" t="s">
        <v>39</v>
      </c>
      <c r="C32" s="81"/>
      <c r="D32" s="17"/>
    </row>
    <row r="33" spans="1:4" ht="75" hidden="1" customHeight="1" x14ac:dyDescent="0.2">
      <c r="A33" s="12">
        <v>41057100</v>
      </c>
      <c r="B33" s="78" t="s">
        <v>56</v>
      </c>
      <c r="C33" s="79"/>
      <c r="D33" s="13">
        <f>D34</f>
        <v>0</v>
      </c>
    </row>
    <row r="34" spans="1:4" ht="18.75" hidden="1" x14ac:dyDescent="0.2">
      <c r="A34" s="14">
        <v>3100000000</v>
      </c>
      <c r="B34" s="80" t="s">
        <v>39</v>
      </c>
      <c r="C34" s="81"/>
      <c r="D34" s="17"/>
    </row>
    <row r="35" spans="1:4" ht="22.9" customHeight="1" x14ac:dyDescent="0.3">
      <c r="A35" s="18" t="s">
        <v>13</v>
      </c>
      <c r="B35" s="19" t="s">
        <v>14</v>
      </c>
      <c r="C35" s="20"/>
      <c r="D35" s="21">
        <f>D36+D37</f>
        <v>67893748</v>
      </c>
    </row>
    <row r="36" spans="1:4" ht="22.9" customHeight="1" x14ac:dyDescent="0.3">
      <c r="A36" s="18" t="s">
        <v>13</v>
      </c>
      <c r="B36" s="19" t="s">
        <v>15</v>
      </c>
      <c r="C36" s="20"/>
      <c r="D36" s="21">
        <f>D15+D17+D19+D23+D25+D21+D27</f>
        <v>67893748</v>
      </c>
    </row>
    <row r="37" spans="1:4" ht="22.9" customHeight="1" x14ac:dyDescent="0.3">
      <c r="A37" s="18" t="s">
        <v>13</v>
      </c>
      <c r="B37" s="19" t="s">
        <v>16</v>
      </c>
      <c r="C37" s="20"/>
      <c r="D37" s="21">
        <f>D31+D33</f>
        <v>0</v>
      </c>
    </row>
    <row r="38" spans="1:4" ht="18.75" x14ac:dyDescent="0.3">
      <c r="A38" s="5"/>
      <c r="B38" s="5"/>
      <c r="C38" s="5"/>
      <c r="D38" s="5"/>
    </row>
    <row r="39" spans="1:4" ht="21.95" customHeight="1" x14ac:dyDescent="0.3">
      <c r="A39" s="10" t="s">
        <v>17</v>
      </c>
      <c r="B39" s="5"/>
      <c r="C39" s="5"/>
      <c r="D39" s="11" t="s">
        <v>3</v>
      </c>
    </row>
    <row r="40" spans="1:4" ht="105" customHeight="1" x14ac:dyDescent="0.2">
      <c r="A40" s="9" t="s">
        <v>18</v>
      </c>
      <c r="B40" s="9" t="s">
        <v>19</v>
      </c>
      <c r="C40" s="9" t="s">
        <v>20</v>
      </c>
      <c r="D40" s="9" t="s">
        <v>6</v>
      </c>
    </row>
    <row r="41" spans="1:4" ht="19.149999999999999" customHeight="1" x14ac:dyDescent="0.2">
      <c r="A41" s="22">
        <v>1</v>
      </c>
      <c r="B41" s="22">
        <v>2</v>
      </c>
      <c r="C41" s="22">
        <v>3</v>
      </c>
      <c r="D41" s="22">
        <v>4</v>
      </c>
    </row>
    <row r="42" spans="1:4" ht="25.15" customHeight="1" x14ac:dyDescent="0.3">
      <c r="A42" s="82" t="s">
        <v>7</v>
      </c>
      <c r="B42" s="82"/>
      <c r="C42" s="82"/>
      <c r="D42" s="82"/>
    </row>
    <row r="43" spans="1:4" ht="25.9" hidden="1" customHeight="1" x14ac:dyDescent="0.2">
      <c r="A43" s="23" t="s">
        <v>21</v>
      </c>
      <c r="B43" s="23" t="s">
        <v>22</v>
      </c>
      <c r="C43" s="39" t="s">
        <v>23</v>
      </c>
      <c r="D43" s="24">
        <f>D44</f>
        <v>22117700</v>
      </c>
    </row>
    <row r="44" spans="1:4" ht="25.9" hidden="1" customHeight="1" x14ac:dyDescent="0.2">
      <c r="A44" s="25" t="s">
        <v>10</v>
      </c>
      <c r="B44" s="25" t="s">
        <v>22</v>
      </c>
      <c r="C44" s="38" t="s">
        <v>11</v>
      </c>
      <c r="D44" s="27">
        <v>22117700</v>
      </c>
    </row>
    <row r="45" spans="1:4" ht="39.6" customHeight="1" x14ac:dyDescent="0.2">
      <c r="A45" s="23" t="s">
        <v>24</v>
      </c>
      <c r="B45" s="23" t="s">
        <v>25</v>
      </c>
      <c r="C45" s="8" t="s">
        <v>32</v>
      </c>
      <c r="D45" s="24">
        <f>SUM(D46:D50)</f>
        <v>14367768</v>
      </c>
    </row>
    <row r="46" spans="1:4" ht="37.5" hidden="1" x14ac:dyDescent="0.2">
      <c r="A46" s="25" t="s">
        <v>26</v>
      </c>
      <c r="B46" s="25" t="s">
        <v>25</v>
      </c>
      <c r="C46" s="38" t="s">
        <v>27</v>
      </c>
      <c r="D46" s="27">
        <v>519168</v>
      </c>
    </row>
    <row r="47" spans="1:4" s="51" customFormat="1" ht="37.5" x14ac:dyDescent="0.2">
      <c r="A47" s="48" t="s">
        <v>28</v>
      </c>
      <c r="B47" s="48" t="s">
        <v>25</v>
      </c>
      <c r="C47" s="49" t="s">
        <v>29</v>
      </c>
      <c r="D47" s="50">
        <f>118600+800000</f>
        <v>918600</v>
      </c>
    </row>
    <row r="48" spans="1:4" ht="25.15" hidden="1" customHeight="1" x14ac:dyDescent="0.2">
      <c r="A48" s="28" t="s">
        <v>30</v>
      </c>
      <c r="B48" s="28" t="s">
        <v>25</v>
      </c>
      <c r="C48" s="40" t="s">
        <v>31</v>
      </c>
      <c r="D48" s="29">
        <f>520000+2000000</f>
        <v>2520000</v>
      </c>
    </row>
    <row r="49" spans="1:4" ht="25.9" hidden="1" customHeight="1" x14ac:dyDescent="0.2">
      <c r="A49" s="28" t="s">
        <v>35</v>
      </c>
      <c r="B49" s="25" t="s">
        <v>25</v>
      </c>
      <c r="C49" s="41" t="s">
        <v>34</v>
      </c>
      <c r="D49" s="27">
        <f>50000+360000</f>
        <v>410000</v>
      </c>
    </row>
    <row r="50" spans="1:4" ht="25.9" hidden="1" customHeight="1" x14ac:dyDescent="0.2">
      <c r="A50" s="14">
        <v>3100000000</v>
      </c>
      <c r="B50" s="25" t="s">
        <v>25</v>
      </c>
      <c r="C50" s="41" t="s">
        <v>39</v>
      </c>
      <c r="D50" s="27">
        <f>50000+10000000-50000</f>
        <v>10000000</v>
      </c>
    </row>
    <row r="51" spans="1:4" s="44" customFormat="1" ht="75" hidden="1" x14ac:dyDescent="0.2">
      <c r="A51" s="30" t="s">
        <v>24</v>
      </c>
      <c r="B51" s="30" t="s">
        <v>25</v>
      </c>
      <c r="C51" s="43" t="s">
        <v>43</v>
      </c>
      <c r="D51" s="24">
        <f>D52</f>
        <v>519168</v>
      </c>
    </row>
    <row r="52" spans="1:4" ht="37.5" hidden="1" x14ac:dyDescent="0.2">
      <c r="A52" s="25" t="s">
        <v>26</v>
      </c>
      <c r="B52" s="25" t="s">
        <v>25</v>
      </c>
      <c r="C52" s="41" t="s">
        <v>27</v>
      </c>
      <c r="D52" s="27">
        <v>519168</v>
      </c>
    </row>
    <row r="53" spans="1:4" s="44" customFormat="1" ht="72" hidden="1" customHeight="1" x14ac:dyDescent="0.2">
      <c r="A53" s="30" t="s">
        <v>24</v>
      </c>
      <c r="B53" s="30" t="s">
        <v>25</v>
      </c>
      <c r="C53" s="43" t="s">
        <v>60</v>
      </c>
      <c r="D53" s="24">
        <f>D54</f>
        <v>118600</v>
      </c>
    </row>
    <row r="54" spans="1:4" s="51" customFormat="1" ht="37.5" hidden="1" x14ac:dyDescent="0.2">
      <c r="A54" s="48" t="s">
        <v>28</v>
      </c>
      <c r="B54" s="48" t="s">
        <v>25</v>
      </c>
      <c r="C54" s="52" t="s">
        <v>29</v>
      </c>
      <c r="D54" s="50">
        <f>118600</f>
        <v>118600</v>
      </c>
    </row>
    <row r="55" spans="1:4" s="44" customFormat="1" ht="80.45" customHeight="1" x14ac:dyDescent="0.2">
      <c r="A55" s="30" t="s">
        <v>24</v>
      </c>
      <c r="B55" s="30" t="s">
        <v>25</v>
      </c>
      <c r="C55" s="43" t="s">
        <v>59</v>
      </c>
      <c r="D55" s="24">
        <f>D56</f>
        <v>800000</v>
      </c>
    </row>
    <row r="56" spans="1:4" ht="37.5" x14ac:dyDescent="0.2">
      <c r="A56" s="25" t="s">
        <v>28</v>
      </c>
      <c r="B56" s="25" t="s">
        <v>25</v>
      </c>
      <c r="C56" s="41" t="s">
        <v>29</v>
      </c>
      <c r="D56" s="27">
        <f>800000</f>
        <v>800000</v>
      </c>
    </row>
    <row r="57" spans="1:4" s="44" customFormat="1" ht="56.25" hidden="1" x14ac:dyDescent="0.2">
      <c r="A57" s="30" t="s">
        <v>24</v>
      </c>
      <c r="B57" s="30" t="s">
        <v>25</v>
      </c>
      <c r="C57" s="43" t="s">
        <v>44</v>
      </c>
      <c r="D57" s="24">
        <f>D58</f>
        <v>520000</v>
      </c>
    </row>
    <row r="58" spans="1:4" ht="30" hidden="1" customHeight="1" x14ac:dyDescent="0.2">
      <c r="A58" s="28" t="s">
        <v>30</v>
      </c>
      <c r="B58" s="28" t="s">
        <v>25</v>
      </c>
      <c r="C58" s="42" t="s">
        <v>31</v>
      </c>
      <c r="D58" s="29">
        <f>520000</f>
        <v>520000</v>
      </c>
    </row>
    <row r="59" spans="1:4" s="44" customFormat="1" ht="63.75" hidden="1" customHeight="1" x14ac:dyDescent="0.2">
      <c r="A59" s="30" t="s">
        <v>24</v>
      </c>
      <c r="B59" s="30" t="s">
        <v>25</v>
      </c>
      <c r="C59" s="58" t="s">
        <v>72</v>
      </c>
      <c r="D59" s="24">
        <f>D60</f>
        <v>2000000</v>
      </c>
    </row>
    <row r="60" spans="1:4" ht="30" hidden="1" customHeight="1" x14ac:dyDescent="0.2">
      <c r="A60" s="28" t="s">
        <v>30</v>
      </c>
      <c r="B60" s="28" t="s">
        <v>25</v>
      </c>
      <c r="C60" s="42" t="s">
        <v>31</v>
      </c>
      <c r="D60" s="29">
        <f>2000000</f>
        <v>2000000</v>
      </c>
    </row>
    <row r="61" spans="1:4" s="44" customFormat="1" ht="122.25" hidden="1" customHeight="1" x14ac:dyDescent="0.2">
      <c r="A61" s="30" t="s">
        <v>24</v>
      </c>
      <c r="B61" s="30" t="s">
        <v>25</v>
      </c>
      <c r="C61" s="43" t="s">
        <v>45</v>
      </c>
      <c r="D61" s="24">
        <f>D62</f>
        <v>50000</v>
      </c>
    </row>
    <row r="62" spans="1:4" ht="30" hidden="1" customHeight="1" x14ac:dyDescent="0.2">
      <c r="A62" s="28" t="s">
        <v>35</v>
      </c>
      <c r="B62" s="25" t="s">
        <v>25</v>
      </c>
      <c r="C62" s="41" t="s">
        <v>34</v>
      </c>
      <c r="D62" s="27">
        <f>50000</f>
        <v>50000</v>
      </c>
    </row>
    <row r="63" spans="1:4" s="44" customFormat="1" ht="75" hidden="1" x14ac:dyDescent="0.2">
      <c r="A63" s="30" t="s">
        <v>24</v>
      </c>
      <c r="B63" s="30" t="s">
        <v>25</v>
      </c>
      <c r="C63" s="43" t="s">
        <v>46</v>
      </c>
      <c r="D63" s="24">
        <f>D64</f>
        <v>360000</v>
      </c>
    </row>
    <row r="64" spans="1:4" ht="30" hidden="1" customHeight="1" x14ac:dyDescent="0.2">
      <c r="A64" s="28" t="s">
        <v>35</v>
      </c>
      <c r="B64" s="25" t="s">
        <v>25</v>
      </c>
      <c r="C64" s="41" t="s">
        <v>34</v>
      </c>
      <c r="D64" s="27">
        <f>360000</f>
        <v>360000</v>
      </c>
    </row>
    <row r="65" spans="1:4" s="44" customFormat="1" ht="51.75" hidden="1" customHeight="1" x14ac:dyDescent="0.2">
      <c r="A65" s="30" t="s">
        <v>24</v>
      </c>
      <c r="B65" s="30" t="s">
        <v>25</v>
      </c>
      <c r="C65" s="45" t="s">
        <v>67</v>
      </c>
      <c r="D65" s="24">
        <f>D66</f>
        <v>0</v>
      </c>
    </row>
    <row r="66" spans="1:4" ht="30" hidden="1" customHeight="1" x14ac:dyDescent="0.2">
      <c r="A66" s="14">
        <v>3100000000</v>
      </c>
      <c r="B66" s="25" t="s">
        <v>25</v>
      </c>
      <c r="C66" s="41" t="s">
        <v>39</v>
      </c>
      <c r="D66" s="27">
        <f>50000-50000</f>
        <v>0</v>
      </c>
    </row>
    <row r="67" spans="1:4" s="44" customFormat="1" ht="131.25" hidden="1" customHeight="1" x14ac:dyDescent="0.2">
      <c r="A67" s="30" t="s">
        <v>24</v>
      </c>
      <c r="B67" s="30" t="s">
        <v>25</v>
      </c>
      <c r="C67" s="58" t="s">
        <v>74</v>
      </c>
      <c r="D67" s="24">
        <f>D68</f>
        <v>10000000</v>
      </c>
    </row>
    <row r="68" spans="1:4" ht="30" hidden="1" customHeight="1" x14ac:dyDescent="0.2">
      <c r="A68" s="14">
        <v>3100000000</v>
      </c>
      <c r="B68" s="25" t="s">
        <v>25</v>
      </c>
      <c r="C68" s="41" t="s">
        <v>39</v>
      </c>
      <c r="D68" s="27">
        <f>9950000+50000</f>
        <v>10000000</v>
      </c>
    </row>
    <row r="69" spans="1:4" ht="78.599999999999994" customHeight="1" x14ac:dyDescent="0.2">
      <c r="A69" s="23">
        <v>3719800</v>
      </c>
      <c r="B69" s="23">
        <v>9800</v>
      </c>
      <c r="C69" s="43" t="s">
        <v>40</v>
      </c>
      <c r="D69" s="24">
        <f>D70</f>
        <v>1584000</v>
      </c>
    </row>
    <row r="70" spans="1:4" ht="30" customHeight="1" x14ac:dyDescent="0.2">
      <c r="A70" s="25" t="s">
        <v>10</v>
      </c>
      <c r="B70" s="25">
        <v>9800</v>
      </c>
      <c r="C70" s="41" t="s">
        <v>11</v>
      </c>
      <c r="D70" s="27">
        <f>50000+50000+1000000+35000+49000+400000</f>
        <v>1584000</v>
      </c>
    </row>
    <row r="71" spans="1:4" s="44" customFormat="1" ht="116.25" customHeight="1" x14ac:dyDescent="0.2">
      <c r="A71" s="23">
        <v>3719800</v>
      </c>
      <c r="B71" s="23">
        <v>9800</v>
      </c>
      <c r="C71" s="43" t="s">
        <v>83</v>
      </c>
      <c r="D71" s="24">
        <f>D72</f>
        <v>35000</v>
      </c>
    </row>
    <row r="72" spans="1:4" ht="30" customHeight="1" x14ac:dyDescent="0.2">
      <c r="A72" s="25" t="s">
        <v>10</v>
      </c>
      <c r="B72" s="25">
        <v>9800</v>
      </c>
      <c r="C72" s="41" t="s">
        <v>11</v>
      </c>
      <c r="D72" s="27">
        <f>35000</f>
        <v>35000</v>
      </c>
    </row>
    <row r="73" spans="1:4" s="44" customFormat="1" ht="112.5" hidden="1" x14ac:dyDescent="0.2">
      <c r="A73" s="23">
        <v>3719800</v>
      </c>
      <c r="B73" s="23">
        <v>9800</v>
      </c>
      <c r="C73" s="43" t="s">
        <v>52</v>
      </c>
      <c r="D73" s="24">
        <f>D74</f>
        <v>0</v>
      </c>
    </row>
    <row r="74" spans="1:4" ht="30" hidden="1" customHeight="1" x14ac:dyDescent="0.2">
      <c r="A74" s="25" t="s">
        <v>10</v>
      </c>
      <c r="B74" s="25">
        <v>9800</v>
      </c>
      <c r="C74" s="41" t="s">
        <v>11</v>
      </c>
      <c r="D74" s="27"/>
    </row>
    <row r="75" spans="1:4" s="44" customFormat="1" ht="131.25" hidden="1" x14ac:dyDescent="0.2">
      <c r="A75" s="23">
        <v>3719800</v>
      </c>
      <c r="B75" s="23">
        <v>9800</v>
      </c>
      <c r="C75" s="43" t="s">
        <v>51</v>
      </c>
      <c r="D75" s="24">
        <f>D76</f>
        <v>0</v>
      </c>
    </row>
    <row r="76" spans="1:4" ht="30" hidden="1" customHeight="1" x14ac:dyDescent="0.2">
      <c r="A76" s="25" t="s">
        <v>10</v>
      </c>
      <c r="B76" s="25">
        <v>9800</v>
      </c>
      <c r="C76" s="41" t="s">
        <v>11</v>
      </c>
      <c r="D76" s="27"/>
    </row>
    <row r="77" spans="1:4" s="44" customFormat="1" ht="131.25" hidden="1" x14ac:dyDescent="0.2">
      <c r="A77" s="23">
        <v>3719800</v>
      </c>
      <c r="B77" s="23">
        <v>9800</v>
      </c>
      <c r="C77" s="43" t="s">
        <v>47</v>
      </c>
      <c r="D77" s="24">
        <f>D78</f>
        <v>0</v>
      </c>
    </row>
    <row r="78" spans="1:4" ht="30" hidden="1" customHeight="1" x14ac:dyDescent="0.2">
      <c r="A78" s="25" t="s">
        <v>10</v>
      </c>
      <c r="B78" s="25">
        <v>9800</v>
      </c>
      <c r="C78" s="41" t="s">
        <v>11</v>
      </c>
      <c r="D78" s="27"/>
    </row>
    <row r="79" spans="1:4" s="44" customFormat="1" ht="118.15" hidden="1" customHeight="1" x14ac:dyDescent="0.2">
      <c r="A79" s="23">
        <v>3719800</v>
      </c>
      <c r="B79" s="23">
        <v>9800</v>
      </c>
      <c r="C79" s="43" t="s">
        <v>50</v>
      </c>
      <c r="D79" s="24">
        <f>D80</f>
        <v>0</v>
      </c>
    </row>
    <row r="80" spans="1:4" ht="30" hidden="1" customHeight="1" x14ac:dyDescent="0.2">
      <c r="A80" s="25" t="s">
        <v>10</v>
      </c>
      <c r="B80" s="25">
        <v>9800</v>
      </c>
      <c r="C80" s="41" t="s">
        <v>11</v>
      </c>
      <c r="D80" s="27"/>
    </row>
    <row r="81" spans="1:7" s="44" customFormat="1" ht="156.75" hidden="1" customHeight="1" x14ac:dyDescent="0.2">
      <c r="A81" s="23">
        <v>3719800</v>
      </c>
      <c r="B81" s="23">
        <v>9800</v>
      </c>
      <c r="C81" s="43" t="s">
        <v>54</v>
      </c>
      <c r="D81" s="24">
        <f>D82</f>
        <v>0</v>
      </c>
    </row>
    <row r="82" spans="1:7" ht="30" hidden="1" customHeight="1" x14ac:dyDescent="0.2">
      <c r="A82" s="25" t="s">
        <v>10</v>
      </c>
      <c r="B82" s="25">
        <v>9800</v>
      </c>
      <c r="C82" s="26" t="s">
        <v>11</v>
      </c>
      <c r="D82" s="27"/>
    </row>
    <row r="83" spans="1:7" ht="147.75" hidden="1" customHeight="1" x14ac:dyDescent="0.2">
      <c r="A83" s="23">
        <v>3719800</v>
      </c>
      <c r="B83" s="23">
        <v>9800</v>
      </c>
      <c r="C83" s="43" t="s">
        <v>77</v>
      </c>
      <c r="D83" s="24">
        <f>D84</f>
        <v>1050000</v>
      </c>
    </row>
    <row r="84" spans="1:7" ht="30" hidden="1" customHeight="1" x14ac:dyDescent="0.2">
      <c r="A84" s="25" t="s">
        <v>10</v>
      </c>
      <c r="B84" s="25">
        <v>9800</v>
      </c>
      <c r="C84" s="26" t="s">
        <v>11</v>
      </c>
      <c r="D84" s="27">
        <f>50000+1000000</f>
        <v>1050000</v>
      </c>
    </row>
    <row r="85" spans="1:7" s="51" customFormat="1" ht="143.25" customHeight="1" x14ac:dyDescent="0.2">
      <c r="A85" s="76">
        <v>3719800</v>
      </c>
      <c r="B85" s="76">
        <v>9800</v>
      </c>
      <c r="C85" s="58" t="s">
        <v>82</v>
      </c>
      <c r="D85" s="77">
        <f>D86</f>
        <v>49000</v>
      </c>
    </row>
    <row r="86" spans="1:7" ht="30" customHeight="1" x14ac:dyDescent="0.2">
      <c r="A86" s="25" t="s">
        <v>10</v>
      </c>
      <c r="B86" s="25">
        <v>9800</v>
      </c>
      <c r="C86" s="26" t="s">
        <v>11</v>
      </c>
      <c r="D86" s="27">
        <f>49000</f>
        <v>49000</v>
      </c>
    </row>
    <row r="87" spans="1:7" ht="114" customHeight="1" x14ac:dyDescent="0.2">
      <c r="A87" s="23">
        <v>3719800</v>
      </c>
      <c r="B87" s="23">
        <v>9800</v>
      </c>
      <c r="C87" s="43" t="s">
        <v>76</v>
      </c>
      <c r="D87" s="24">
        <f>D88</f>
        <v>450000</v>
      </c>
    </row>
    <row r="88" spans="1:7" ht="30" customHeight="1" x14ac:dyDescent="0.2">
      <c r="A88" s="25" t="s">
        <v>10</v>
      </c>
      <c r="B88" s="25">
        <v>9800</v>
      </c>
      <c r="C88" s="26" t="s">
        <v>11</v>
      </c>
      <c r="D88" s="27">
        <f>50000+400000</f>
        <v>450000</v>
      </c>
    </row>
    <row r="89" spans="1:7" ht="21" customHeight="1" x14ac:dyDescent="0.3">
      <c r="A89" s="82" t="s">
        <v>12</v>
      </c>
      <c r="B89" s="82"/>
      <c r="C89" s="82"/>
      <c r="D89" s="83"/>
    </row>
    <row r="90" spans="1:7" ht="18.75" x14ac:dyDescent="0.2">
      <c r="A90" s="30"/>
      <c r="B90" s="30"/>
      <c r="C90" s="31"/>
      <c r="D90" s="24"/>
    </row>
    <row r="91" spans="1:7" ht="36" customHeight="1" x14ac:dyDescent="0.2">
      <c r="A91" s="32"/>
      <c r="B91" s="32"/>
      <c r="C91" s="33"/>
      <c r="D91" s="27"/>
    </row>
    <row r="92" spans="1:7" ht="26.45" customHeight="1" x14ac:dyDescent="0.3">
      <c r="A92" s="34" t="s">
        <v>13</v>
      </c>
      <c r="B92" s="34" t="s">
        <v>13</v>
      </c>
      <c r="C92" s="19" t="s">
        <v>14</v>
      </c>
      <c r="D92" s="35">
        <f>D93+D94</f>
        <v>38069468</v>
      </c>
    </row>
    <row r="93" spans="1:7" ht="26.45" customHeight="1" x14ac:dyDescent="0.3">
      <c r="A93" s="34" t="s">
        <v>13</v>
      </c>
      <c r="B93" s="34" t="s">
        <v>13</v>
      </c>
      <c r="C93" s="19" t="s">
        <v>15</v>
      </c>
      <c r="D93" s="35">
        <f>D43+D45+D69</f>
        <v>38069468</v>
      </c>
    </row>
    <row r="94" spans="1:7" ht="26.45" customHeight="1" x14ac:dyDescent="0.3">
      <c r="A94" s="34" t="s">
        <v>13</v>
      </c>
      <c r="B94" s="34" t="s">
        <v>13</v>
      </c>
      <c r="C94" s="19" t="s">
        <v>16</v>
      </c>
      <c r="D94" s="35">
        <v>0</v>
      </c>
    </row>
    <row r="95" spans="1:7" ht="63" customHeight="1" x14ac:dyDescent="0.3">
      <c r="A95" s="37" t="s">
        <v>33</v>
      </c>
      <c r="B95" s="37"/>
      <c r="C95" s="36"/>
      <c r="D95" s="47" t="s">
        <v>48</v>
      </c>
      <c r="E95" s="37"/>
      <c r="F95" s="36"/>
      <c r="G95" s="36"/>
    </row>
  </sheetData>
  <mergeCells count="23">
    <mergeCell ref="B12:C12"/>
    <mergeCell ref="A5:D5"/>
    <mergeCell ref="A6:D6"/>
    <mergeCell ref="A7:D7"/>
    <mergeCell ref="A8:D8"/>
    <mergeCell ref="A9:D9"/>
    <mergeCell ref="B31:C31"/>
    <mergeCell ref="B13:C13"/>
    <mergeCell ref="A14:D14"/>
    <mergeCell ref="B15:C15"/>
    <mergeCell ref="B17:C17"/>
    <mergeCell ref="B19:C19"/>
    <mergeCell ref="B21:C21"/>
    <mergeCell ref="B23:C23"/>
    <mergeCell ref="B25:C25"/>
    <mergeCell ref="B27:C27"/>
    <mergeCell ref="B29:C29"/>
    <mergeCell ref="A30:D30"/>
    <mergeCell ref="B32:C32"/>
    <mergeCell ref="B33:C33"/>
    <mergeCell ref="B34:C34"/>
    <mergeCell ref="A42:D42"/>
    <mergeCell ref="A89:D89"/>
  </mergeCells>
  <pageMargins left="0.78740157480314965" right="0.39370078740157483" top="0.39370078740157483" bottom="0.19685039370078741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10</vt:i4>
      </vt:variant>
    </vt:vector>
  </HeadingPairs>
  <TitlesOfParts>
    <vt:vector size="15" baseType="lpstr">
      <vt:lpstr>ПОЧАТКОВИЙ</vt:lpstr>
      <vt:lpstr>18.02.2022</vt:lpstr>
      <vt:lpstr>18.03.2022</vt:lpstr>
      <vt:lpstr>07.04.2022</vt:lpstr>
      <vt:lpstr>03.06.2022</vt:lpstr>
      <vt:lpstr>'03.06.2022'!Заголовки_для_друку</vt:lpstr>
      <vt:lpstr>'07.04.2022'!Заголовки_для_друку</vt:lpstr>
      <vt:lpstr>'18.02.2022'!Заголовки_для_друку</vt:lpstr>
      <vt:lpstr>'18.03.2022'!Заголовки_для_друку</vt:lpstr>
      <vt:lpstr>ПОЧАТКОВИЙ!Заголовки_для_друку</vt:lpstr>
      <vt:lpstr>'03.06.2022'!Область_друку</vt:lpstr>
      <vt:lpstr>'07.04.2022'!Область_друку</vt:lpstr>
      <vt:lpstr>'18.02.2022'!Область_друку</vt:lpstr>
      <vt:lpstr>'18.03.2022'!Область_друку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2022-06-06T07:46:05Z</cp:lastPrinted>
  <dcterms:created xsi:type="dcterms:W3CDTF">2020-12-26T14:32:05Z</dcterms:created>
  <dcterms:modified xsi:type="dcterms:W3CDTF">2022-06-07T07:19:23Z</dcterms:modified>
</cp:coreProperties>
</file>