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10-6 від 10.12.2021\ОРИГІНАЛ\"/>
    </mc:Choice>
  </mc:AlternateContent>
  <bookViews>
    <workbookView xWindow="-105" yWindow="-105" windowWidth="23250" windowHeight="12570" activeTab="7"/>
  </bookViews>
  <sheets>
    <sheet name="ПОЧАТКОВИЙ" sheetId="1" r:id="rId1"/>
    <sheet name="03.03.21" sheetId="2" r:id="rId2"/>
    <sheet name="24.03.21" sheetId="3" r:id="rId3"/>
    <sheet name="23.04.21" sheetId="4" r:id="rId4"/>
    <sheet name="30.06.21" sheetId="6" r:id="rId5"/>
    <sheet name="06.08.21" sheetId="7" r:id="rId6"/>
    <sheet name="05.10.21" sheetId="8" r:id="rId7"/>
    <sheet name="10.12.21" sheetId="9" r:id="rId8"/>
  </sheets>
  <definedNames>
    <definedName name="_xlnm.Print_Titles" localSheetId="1">'03.03.21'!$13:$14</definedName>
    <definedName name="_xlnm.Print_Titles" localSheetId="6">'05.10.21'!$40:$41</definedName>
    <definedName name="_xlnm.Print_Titles" localSheetId="5">'06.08.21'!$38:$39</definedName>
    <definedName name="_xlnm.Print_Titles" localSheetId="7">'10.12.21'!$42:$43</definedName>
    <definedName name="_xlnm.Print_Titles" localSheetId="3">'23.04.21'!$13:$14</definedName>
    <definedName name="_xlnm.Print_Titles" localSheetId="2">'24.03.21'!$13:$14</definedName>
    <definedName name="_xlnm.Print_Titles" localSheetId="4">'30.06.21'!$34:$35</definedName>
    <definedName name="_xlnm.Print_Titles" localSheetId="0">ПОЧАТКОВИЙ!$10:$11</definedName>
    <definedName name="_xlnm.Print_Area" localSheetId="1">'03.03.21'!$A$1:$D$59</definedName>
    <definedName name="_xlnm.Print_Area" localSheetId="6">'05.10.21'!$A$1:$D$89</definedName>
    <definedName name="_xlnm.Print_Area" localSheetId="5">'06.08.21'!$A$1:$D$85</definedName>
    <definedName name="_xlnm.Print_Area" localSheetId="7">'10.12.21'!$A$1:$D$95</definedName>
    <definedName name="_xlnm.Print_Area" localSheetId="3">'23.04.21'!$A$1:$D$75</definedName>
    <definedName name="_xlnm.Print_Area" localSheetId="2">'24.03.21'!$A$1:$D$73</definedName>
    <definedName name="_xlnm.Print_Area" localSheetId="4">'30.06.21'!$A$1:$D$81</definedName>
    <definedName name="_xlnm.Print_Area" localSheetId="0">ПОЧАТКОВИЙ!$A$1:$D$49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2" i="9" l="1"/>
  <c r="D72" i="9" l="1"/>
  <c r="D47" i="9" l="1"/>
  <c r="D93" i="9" s="1"/>
  <c r="D92" i="9" s="1"/>
  <c r="D71" i="9"/>
  <c r="D61" i="9"/>
  <c r="D50" i="9"/>
  <c r="D34" i="9" l="1"/>
  <c r="D33" i="9" s="1"/>
  <c r="D25" i="9" l="1"/>
  <c r="D23" i="9"/>
  <c r="D19" i="9" l="1"/>
  <c r="D18" i="9" s="1"/>
  <c r="D88" i="9"/>
  <c r="D87" i="9"/>
  <c r="D86" i="9"/>
  <c r="D85" i="9"/>
  <c r="D84" i="9"/>
  <c r="D82" i="9"/>
  <c r="D80" i="9"/>
  <c r="D78" i="9"/>
  <c r="D77" i="9"/>
  <c r="D76" i="9"/>
  <c r="D75" i="9"/>
  <c r="D74" i="9"/>
  <c r="D73" i="9" s="1"/>
  <c r="D70" i="9"/>
  <c r="D69" i="9" s="1"/>
  <c r="D67" i="9"/>
  <c r="D66" i="9"/>
  <c r="D65" i="9"/>
  <c r="D64" i="9"/>
  <c r="D63" i="9" s="1"/>
  <c r="D59" i="9"/>
  <c r="D58" i="9"/>
  <c r="D57" i="9" s="1"/>
  <c r="D56" i="9"/>
  <c r="D55" i="9" s="1"/>
  <c r="D53" i="9"/>
  <c r="D51" i="9"/>
  <c r="D49" i="9"/>
  <c r="D36" i="9"/>
  <c r="D35" i="9" s="1"/>
  <c r="D32" i="9"/>
  <c r="D31" i="9" s="1"/>
  <c r="D28" i="9"/>
  <c r="D27" i="9"/>
  <c r="D26" i="9" s="1"/>
  <c r="D24" i="9"/>
  <c r="D22" i="9"/>
  <c r="D21" i="9"/>
  <c r="D20" i="9"/>
  <c r="D38" i="9" l="1"/>
  <c r="D37" i="9" s="1"/>
  <c r="D39" i="9"/>
  <c r="D66" i="8"/>
  <c r="D65" i="8"/>
  <c r="D50" i="8" l="1"/>
  <c r="D23" i="8"/>
  <c r="D22" i="8" l="1"/>
  <c r="D32" i="8"/>
  <c r="D47" i="8"/>
  <c r="D49" i="8"/>
  <c r="D56" i="8"/>
  <c r="D62" i="8" l="1"/>
  <c r="D68" i="8" l="1"/>
  <c r="D79" i="8"/>
  <c r="D80" i="8"/>
  <c r="D82" i="8" l="1"/>
  <c r="D81" i="8"/>
  <c r="D78" i="8"/>
  <c r="D76" i="8"/>
  <c r="D74" i="8"/>
  <c r="D72" i="8"/>
  <c r="D71" i="8"/>
  <c r="D70" i="8"/>
  <c r="D69" i="8"/>
  <c r="D67" i="8"/>
  <c r="D63" i="8"/>
  <c r="D61" i="8"/>
  <c r="D60" i="8"/>
  <c r="D59" i="8"/>
  <c r="D57" i="8"/>
  <c r="D55" i="8"/>
  <c r="D54" i="8"/>
  <c r="D53" i="8" s="1"/>
  <c r="D51" i="8"/>
  <c r="D45" i="8"/>
  <c r="D34" i="8"/>
  <c r="D33" i="8" s="1"/>
  <c r="D31" i="8"/>
  <c r="D28" i="8"/>
  <c r="D27" i="8"/>
  <c r="D26" i="8"/>
  <c r="D25" i="8"/>
  <c r="D24" i="8" s="1"/>
  <c r="D36" i="8" s="1"/>
  <c r="D21" i="8"/>
  <c r="D20" i="8"/>
  <c r="D19" i="8"/>
  <c r="D18" i="8"/>
  <c r="D37" i="8" l="1"/>
  <c r="D35" i="8" s="1"/>
  <c r="D87" i="8"/>
  <c r="D86" i="8" s="1"/>
  <c r="D25" i="7"/>
  <c r="D24" i="7" s="1"/>
  <c r="D21" i="7"/>
  <c r="D20" i="7" s="1"/>
  <c r="D30" i="7" l="1"/>
  <c r="D29" i="7" s="1"/>
  <c r="D78" i="7"/>
  <c r="D77" i="7" s="1"/>
  <c r="D76" i="7"/>
  <c r="D75" i="7"/>
  <c r="D74" i="7"/>
  <c r="D72" i="7"/>
  <c r="D70" i="7"/>
  <c r="D68" i="7"/>
  <c r="D67" i="7"/>
  <c r="D66" i="7"/>
  <c r="D65" i="7"/>
  <c r="D64" i="7"/>
  <c r="D63" i="7"/>
  <c r="D61" i="7"/>
  <c r="D60" i="7"/>
  <c r="D59" i="7" s="1"/>
  <c r="D58" i="7"/>
  <c r="D57" i="7" s="1"/>
  <c r="D55" i="7"/>
  <c r="D54" i="7"/>
  <c r="D53" i="7" s="1"/>
  <c r="D52" i="7"/>
  <c r="D51" i="7" s="1"/>
  <c r="D49" i="7"/>
  <c r="D47" i="7"/>
  <c r="D45" i="7"/>
  <c r="D32" i="7"/>
  <c r="D31" i="7" s="1"/>
  <c r="D26" i="7"/>
  <c r="D23" i="7"/>
  <c r="D22" i="7" s="1"/>
  <c r="D19" i="7"/>
  <c r="D18" i="7"/>
  <c r="D34" i="7" l="1"/>
  <c r="D43" i="7"/>
  <c r="D83" i="7" s="1"/>
  <c r="D82" i="7" s="1"/>
  <c r="D35" i="7"/>
  <c r="D60" i="6"/>
  <c r="D73" i="6"/>
  <c r="D74" i="6"/>
  <c r="D33" i="7" l="1"/>
  <c r="D48" i="6"/>
  <c r="D41" i="6"/>
  <c r="D28" i="6" l="1"/>
  <c r="D27" i="6"/>
  <c r="D26" i="6" l="1"/>
  <c r="D59" i="6" l="1"/>
  <c r="D18" i="6"/>
  <c r="D30" i="6" s="1"/>
  <c r="D19" i="6"/>
  <c r="D56" i="6"/>
  <c r="D55" i="6" s="1"/>
  <c r="D50" i="6"/>
  <c r="D43" i="6"/>
  <c r="D39" i="6" s="1"/>
  <c r="D72" i="6"/>
  <c r="D71" i="6"/>
  <c r="D70" i="6"/>
  <c r="D68" i="6"/>
  <c r="D66" i="6"/>
  <c r="D64" i="6"/>
  <c r="D63" i="6"/>
  <c r="D62" i="6"/>
  <c r="D61" i="6"/>
  <c r="D57" i="6"/>
  <c r="D54" i="6"/>
  <c r="D53" i="6" s="1"/>
  <c r="D51" i="6"/>
  <c r="D49" i="6"/>
  <c r="D47" i="6"/>
  <c r="D45" i="6"/>
  <c r="D25" i="6"/>
  <c r="D31" i="6" s="1"/>
  <c r="D22" i="6"/>
  <c r="D21" i="6"/>
  <c r="D20" i="6" s="1"/>
  <c r="D79" i="6" l="1"/>
  <c r="D78" i="6" s="1"/>
  <c r="D29" i="6"/>
  <c r="D62" i="4"/>
  <c r="D59" i="4"/>
  <c r="D60" i="4"/>
  <c r="D56" i="4"/>
  <c r="D55" i="4" s="1"/>
  <c r="D68" i="4"/>
  <c r="D67" i="4"/>
  <c r="D66" i="4"/>
  <c r="D64" i="4"/>
  <c r="D58" i="4"/>
  <c r="D57" i="4"/>
  <c r="D53" i="4"/>
  <c r="D51" i="4"/>
  <c r="D50" i="4"/>
  <c r="D49" i="4" s="1"/>
  <c r="D47" i="4"/>
  <c r="D45" i="4"/>
  <c r="D43" i="4"/>
  <c r="D41" i="4"/>
  <c r="D39" i="4"/>
  <c r="D37" i="4"/>
  <c r="D35" i="4" s="1"/>
  <c r="D23" i="4"/>
  <c r="D27" i="4" s="1"/>
  <c r="D20" i="4"/>
  <c r="D19" i="4"/>
  <c r="D18" i="4" s="1"/>
  <c r="D26" i="4" s="1"/>
  <c r="D55" i="3"/>
  <c r="D39" i="3"/>
  <c r="D37" i="3"/>
  <c r="D53" i="3"/>
  <c r="D20" i="3"/>
  <c r="D35" i="3"/>
  <c r="D69" i="3" s="1"/>
  <c r="D68" i="3" s="1"/>
  <c r="D51" i="3"/>
  <c r="D60" i="3"/>
  <c r="D62" i="3"/>
  <c r="D64" i="3"/>
  <c r="D58" i="3"/>
  <c r="D63" i="3"/>
  <c r="D57" i="3"/>
  <c r="D23" i="3"/>
  <c r="D27" i="3" s="1"/>
  <c r="D50" i="3"/>
  <c r="D49" i="3" s="1"/>
  <c r="D47" i="3"/>
  <c r="D45" i="3"/>
  <c r="D43" i="3"/>
  <c r="D41" i="3"/>
  <c r="D19" i="3"/>
  <c r="D18" i="3"/>
  <c r="D26" i="3" s="1"/>
  <c r="D23" i="2"/>
  <c r="D19" i="2"/>
  <c r="D18" i="2"/>
  <c r="D26" i="2" s="1"/>
  <c r="D25" i="2" s="1"/>
  <c r="D45" i="2"/>
  <c r="D44" i="2"/>
  <c r="D42" i="2"/>
  <c r="D40" i="2"/>
  <c r="D38" i="2"/>
  <c r="D36" i="2"/>
  <c r="D35" i="2"/>
  <c r="D55" i="2" s="1"/>
  <c r="D54" i="2" s="1"/>
  <c r="D33" i="1"/>
  <c r="D35" i="1"/>
  <c r="D31" i="1"/>
  <c r="D29" i="1"/>
  <c r="D25" i="3" l="1"/>
  <c r="D28" i="1"/>
  <c r="D25" i="4"/>
  <c r="D73" i="4"/>
  <c r="D72" i="4" s="1"/>
</calcChain>
</file>

<file path=xl/sharedStrings.xml><?xml version="1.0" encoding="utf-8"?>
<sst xmlns="http://schemas.openxmlformats.org/spreadsheetml/2006/main" count="1108" uniqueCount="87">
  <si>
    <t>Міжбюджетні трансферти на 2021 рік</t>
  </si>
  <si>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</si>
  <si>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</si>
  <si>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</si>
  <si>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</si>
  <si>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</si>
  <si>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</si>
  <si>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</si>
  <si>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</si>
  <si>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</si>
  <si>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</si>
  <si>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</si>
  <si>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</si>
  <si>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</si>
  <si>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</si>
  <si>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</si>
  <si>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</si>
  <si>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</si>
  <si>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</si>
  <si>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</si>
  <si>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</si>
  <si>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</si>
  <si>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</si>
  <si>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</si>
  <si>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</si>
  <si>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</si>
  <si>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</si>
  <si>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</si>
  <si>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</si>
  <si>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</si>
  <si>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</si>
  <si>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</si>
  <si>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</si>
  <si>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</si>
  <si>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>до рішення Боратинської сільської ради</t>
  </si>
  <si>
    <t>"Про бюджет сільської територіальної  громади на 2021 рік"</t>
  </si>
  <si>
    <t xml:space="preserve">Інші субвенції з місцевого бюджету УСЬОГО, в тому числі </t>
  </si>
  <si>
    <t>Субвенція з бюджету сільської територіальної громади на обслуговування та надання соціальних послуг населенню жителям громади в стаціонарному відділенні с.Білостік</t>
  </si>
  <si>
    <t xml:space="preserve">Субвенція з бюджету сільської територіальної громади на оплату комунальних послуг комунальному підприємству "Луцька центральна районна лікарня Луцької районної ради" </t>
  </si>
  <si>
    <t xml:space="preserve">Субвенція з бюджету сільської територіальної громади на забезпечення діяльності "Інклюзивно-ресурсного центру Луцької районної ради" </t>
  </si>
  <si>
    <t>Субвенція з бюджету сільської територіальної громади на фінансування закладів дошкільної освіти м.Луцька</t>
  </si>
  <si>
    <t>Сільський голова</t>
  </si>
  <si>
    <t>С.О.Яручик</t>
  </si>
  <si>
    <t>Додаток № 5</t>
  </si>
  <si>
    <t>Субвенція з бюджету сільської територіальної громади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</si>
  <si>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>Районний бюджет Луцького району</t>
  </si>
  <si>
    <t>03308200000</t>
  </si>
  <si>
    <t>-</t>
  </si>
  <si>
    <t>до рішення сільської ради "Про внесення змін</t>
  </si>
  <si>
    <t>до рішення сільської ради від 24.12.2020 року №2/3</t>
  </si>
  <si>
    <t>Зміни до додатку №5</t>
  </si>
  <si>
    <t>Додаток № 4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</si>
  <si>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</si>
  <si>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</si>
  <si>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</si>
  <si>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</si>
  <si>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</si>
  <si>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</si>
  <si>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</si>
  <si>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 xml:space="preserve">Інша субвенція з місцевого бюджету на забезпечення діяльності "Інклюзивно-ресурсного центру Луцької районної ради" 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</si>
  <si>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Луцької районної ради" 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</si>
  <si>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</si>
  <si>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</si>
  <si>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</si>
  <si>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</si>
  <si>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"Чорногузка Луцького району Волинської області» (одержувач коштів Регіональний офіс водних ресурсів у Волинській області)</t>
  </si>
  <si>
    <t>Сергій ЯРУЧИК</t>
  </si>
  <si>
    <t>Інша субвенція з місцевого бюджету на співфінансування заходів для забезпечення телемедичного обладнання АЗПСМ с.Боратин, АЗПСМ с.Гірка Полонка, АЗПСМ с.Лаврів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</si>
  <si>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</si>
  <si>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</si>
  <si>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</si>
  <si>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Додаток № 3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</si>
  <si>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</si>
  <si>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</si>
  <si>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«Чорногузка Луцького району Волинської області» (одержувач коштів Регіональний офіс водних ресурсів у Волинській області)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</si>
  <si>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Головне управління Національної поліції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</si>
  <si>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</si>
  <si>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</si>
  <si>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</si>
  <si>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Підгайцівської сільської ради" </t>
  </si>
  <si>
    <t xml:space="preserve">Інша субвенція з місцевого бюджету на забезпечення діяльності "Інклюзивно-ресурсного центру Підгайцівської сільської ради"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</si>
  <si>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 позбавлених батьківського піклування, осіб з їх числа</t>
  </si>
  <si>
    <t>Інша субвенція з місцевого бюджету для забезпечення співфінансування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</si>
  <si>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</si>
  <si>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Інша субвенція з місцевого бюджету на функціонування полігону твердих побутових відходів у с.Брище</t>
  </si>
  <si>
    <t>Інша субвенція з місцевого бюджету для співфінансування будівництва загальноосвітної школи І-ІІІ ступеня у с.Башлики Ківерцівського району</t>
  </si>
  <si>
    <t>03100000000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</si>
</sst>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0" fillId="0" borderId="0" xfId="0" applyAlignment="1"/>
    <xf numFmtId="0" fontId="4" fillId="0" borderId="0" xfId="2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4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/>
    </xf>
    <xf numFmtId="1" fontId="7" fillId="0" borderId="1" xfId="2" applyNumberFormat="1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Continuous" vertical="center"/>
    </xf>
    <xf numFmtId="164" fontId="6" fillId="3" borderId="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/>
    <xf numFmtId="0" fontId="6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0" xfId="0"/>
    <xf numFmtId="0" fontId="6" fillId="4" borderId="0" xfId="0" applyFont="1" applyFill="1" applyAlignment="1">
      <alignment horizontal="right"/>
    </xf>
    <xf numFmtId="0" fontId="5" fillId="5" borderId="1" xfId="0" applyFont="1" applyFill="1" applyBorder="1" applyAlignment="1">
      <alignment horizontal="centerContinuous" vertical="center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5" fillId="5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5" fillId="5" borderId="3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2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2" sqref="D2"/>
    </sheetView>
  </sheetViews>
  <sheetFormatPr defaultRowHeight="12.75" x14ac:dyDescent="0.2"/>
  <cols>
    <col min="1" max="2" width="20.7109375" customWidth="1"/>
    <col min="3" max="3" width="63.85546875" customWidth="1"/>
    <col min="4" max="4" width="37" customWidth="1"/>
  </cols>
  <sheetData>
    <row r="1" spans="1:5" x14ac:dyDescent="0.2">
      <c r="C1" s="3"/>
      <c r="D1" s="7" t="s">
        <v>43</v>
      </c>
      <c r="E1" s="6"/>
    </row>
    <row r="2" spans="1:5" x14ac:dyDescent="0.2">
      <c r="C2" s="6"/>
      <c r="D2" s="6" t="s">
        <v>34</v>
      </c>
      <c r="E2" s="3"/>
    </row>
    <row r="3" spans="1:5" ht="27.75" customHeight="1" x14ac:dyDescent="0.2">
      <c r="C3" s="4"/>
      <c r="D3" s="4" t="s">
        <v>35</v>
      </c>
      <c r="E3" s="2"/>
    </row>
    <row r="4" spans="1:5" x14ac:dyDescent="0.2">
      <c r="A4" s="1"/>
      <c r="C4" s="1"/>
      <c r="D4" s="1"/>
    </row>
    <row r="5" spans="1:5" x14ac:dyDescent="0.2">
      <c r="A5" s="89" t="s">
        <v>0</v>
      </c>
      <c r="B5" s="90"/>
      <c r="C5" s="90"/>
      <c r="D5" s="90"/>
    </row>
    <row r="6" spans="1:5" x14ac:dyDescent="0.2">
      <c r="A6" s="91" t="s">
        <v>1</v>
      </c>
      <c r="B6" s="90"/>
      <c r="C6" s="90"/>
      <c r="D6" s="90"/>
    </row>
    <row r="7" spans="1:5" x14ac:dyDescent="0.2">
      <c r="A7" s="90" t="s">
        <v>2</v>
      </c>
      <c r="B7" s="90"/>
      <c r="C7" s="90"/>
      <c r="D7" s="90"/>
    </row>
    <row r="8" spans="1:5" ht="21.95" customHeight="1" x14ac:dyDescent="0.3">
      <c r="A8" s="12" t="s">
        <v>3</v>
      </c>
      <c r="B8" s="5"/>
      <c r="C8" s="5"/>
      <c r="D8" s="5"/>
    </row>
    <row r="9" spans="1:5" ht="18.75" x14ac:dyDescent="0.3">
      <c r="A9" s="5"/>
      <c r="B9" s="5"/>
      <c r="C9" s="5"/>
      <c r="D9" s="13" t="s">
        <v>4</v>
      </c>
    </row>
    <row r="10" spans="1:5" ht="58.5" customHeight="1" x14ac:dyDescent="0.2">
      <c r="A10" s="9" t="s">
        <v>5</v>
      </c>
      <c r="B10" s="92" t="s">
        <v>6</v>
      </c>
      <c r="C10" s="93"/>
      <c r="D10" s="10" t="s">
        <v>7</v>
      </c>
    </row>
    <row r="11" spans="1:5" ht="18.75" x14ac:dyDescent="0.2">
      <c r="A11" s="14">
        <v>1</v>
      </c>
      <c r="B11" s="94">
        <v>2</v>
      </c>
      <c r="C11" s="95"/>
      <c r="D11" s="15">
        <v>3</v>
      </c>
    </row>
    <row r="12" spans="1:5" ht="18.75" x14ac:dyDescent="0.3">
      <c r="A12" s="88" t="s">
        <v>8</v>
      </c>
      <c r="B12" s="88"/>
      <c r="C12" s="88"/>
      <c r="D12" s="88"/>
    </row>
    <row r="13" spans="1:5" ht="18.75" x14ac:dyDescent="0.2">
      <c r="A13" s="16" t="s">
        <v>9</v>
      </c>
      <c r="B13" s="17" t="s">
        <v>10</v>
      </c>
      <c r="C13" s="18"/>
      <c r="D13" s="19">
        <v>61113200</v>
      </c>
    </row>
    <row r="14" spans="1:5" ht="18.75" x14ac:dyDescent="0.2">
      <c r="A14" s="20" t="s">
        <v>11</v>
      </c>
      <c r="B14" s="21" t="s">
        <v>12</v>
      </c>
      <c r="C14" s="22"/>
      <c r="D14" s="23">
        <v>61113200</v>
      </c>
    </row>
    <row r="15" spans="1:5" ht="18.75" x14ac:dyDescent="0.3">
      <c r="A15" s="88" t="s">
        <v>13</v>
      </c>
      <c r="B15" s="88"/>
      <c r="C15" s="88"/>
      <c r="D15" s="88"/>
    </row>
    <row r="16" spans="1:5" ht="18.75" x14ac:dyDescent="0.2">
      <c r="A16" s="16" t="s">
        <v>9</v>
      </c>
      <c r="B16" s="17" t="s">
        <v>10</v>
      </c>
      <c r="C16" s="18"/>
      <c r="D16" s="19">
        <v>0</v>
      </c>
    </row>
    <row r="17" spans="1:4" ht="18.75" x14ac:dyDescent="0.2">
      <c r="A17" s="24" t="s">
        <v>11</v>
      </c>
      <c r="B17" s="25" t="s">
        <v>12</v>
      </c>
      <c r="C17" s="26"/>
      <c r="D17" s="27">
        <v>0</v>
      </c>
    </row>
    <row r="18" spans="1:4" ht="18.75" x14ac:dyDescent="0.3">
      <c r="A18" s="28" t="s">
        <v>14</v>
      </c>
      <c r="B18" s="29" t="s">
        <v>15</v>
      </c>
      <c r="C18" s="30"/>
      <c r="D18" s="31">
        <v>61113200</v>
      </c>
    </row>
    <row r="19" spans="1:4" ht="18.75" x14ac:dyDescent="0.3">
      <c r="A19" s="28" t="s">
        <v>14</v>
      </c>
      <c r="B19" s="29" t="s">
        <v>16</v>
      </c>
      <c r="C19" s="30"/>
      <c r="D19" s="31">
        <v>61113200</v>
      </c>
    </row>
    <row r="20" spans="1:4" ht="18.75" x14ac:dyDescent="0.3">
      <c r="A20" s="28" t="s">
        <v>14</v>
      </c>
      <c r="B20" s="29" t="s">
        <v>17</v>
      </c>
      <c r="C20" s="30"/>
      <c r="D20" s="31">
        <v>0</v>
      </c>
    </row>
    <row r="21" spans="1:4" ht="18.75" x14ac:dyDescent="0.3">
      <c r="A21" s="5"/>
      <c r="B21" s="5"/>
      <c r="C21" s="5"/>
      <c r="D21" s="5"/>
    </row>
    <row r="22" spans="1:4" ht="21.95" customHeight="1" x14ac:dyDescent="0.3">
      <c r="A22" s="12" t="s">
        <v>18</v>
      </c>
      <c r="B22" s="5"/>
      <c r="C22" s="5"/>
      <c r="D22" s="13" t="s">
        <v>4</v>
      </c>
    </row>
    <row r="23" spans="1:4" ht="120.75" customHeight="1" x14ac:dyDescent="0.2">
      <c r="A23" s="11" t="s">
        <v>19</v>
      </c>
      <c r="B23" s="11" t="s">
        <v>20</v>
      </c>
      <c r="C23" s="11" t="s">
        <v>21</v>
      </c>
      <c r="D23" s="11" t="s">
        <v>7</v>
      </c>
    </row>
    <row r="24" spans="1:4" ht="18.75" x14ac:dyDescent="0.2">
      <c r="A24" s="32">
        <v>1</v>
      </c>
      <c r="B24" s="32">
        <v>2</v>
      </c>
      <c r="C24" s="32">
        <v>3</v>
      </c>
      <c r="D24" s="32">
        <v>4</v>
      </c>
    </row>
    <row r="25" spans="1:4" ht="18.75" x14ac:dyDescent="0.3">
      <c r="A25" s="87" t="s">
        <v>8</v>
      </c>
      <c r="B25" s="87"/>
      <c r="C25" s="87"/>
      <c r="D25" s="87"/>
    </row>
    <row r="26" spans="1:4" ht="18.75" x14ac:dyDescent="0.2">
      <c r="A26" s="33" t="s">
        <v>22</v>
      </c>
      <c r="B26" s="33" t="s">
        <v>23</v>
      </c>
      <c r="C26" s="34" t="s">
        <v>24</v>
      </c>
      <c r="D26" s="35">
        <v>32991200</v>
      </c>
    </row>
    <row r="27" spans="1:4" ht="18.75" x14ac:dyDescent="0.2">
      <c r="A27" s="36" t="s">
        <v>11</v>
      </c>
      <c r="B27" s="36" t="s">
        <v>23</v>
      </c>
      <c r="C27" s="37" t="s">
        <v>12</v>
      </c>
      <c r="D27" s="38">
        <v>32991200</v>
      </c>
    </row>
    <row r="28" spans="1:4" ht="37.5" x14ac:dyDescent="0.2">
      <c r="A28" s="33" t="s">
        <v>25</v>
      </c>
      <c r="B28" s="33" t="s">
        <v>26</v>
      </c>
      <c r="C28" s="8" t="s">
        <v>36</v>
      </c>
      <c r="D28" s="35">
        <f>D29+D31+D33+D35</f>
        <v>1905576</v>
      </c>
    </row>
    <row r="29" spans="1:4" ht="75" x14ac:dyDescent="0.2">
      <c r="A29" s="44" t="s">
        <v>25</v>
      </c>
      <c r="B29" s="44" t="s">
        <v>26</v>
      </c>
      <c r="C29" s="48" t="s">
        <v>37</v>
      </c>
      <c r="D29" s="35">
        <f>D30</f>
        <v>784560</v>
      </c>
    </row>
    <row r="30" spans="1:4" ht="37.5" x14ac:dyDescent="0.2">
      <c r="A30" s="36" t="s">
        <v>28</v>
      </c>
      <c r="B30" s="36" t="s">
        <v>26</v>
      </c>
      <c r="C30" s="37" t="s">
        <v>29</v>
      </c>
      <c r="D30" s="38">
        <v>784560</v>
      </c>
    </row>
    <row r="31" spans="1:4" ht="56.25" x14ac:dyDescent="0.2">
      <c r="A31" s="44" t="s">
        <v>25</v>
      </c>
      <c r="B31" s="44" t="s">
        <v>26</v>
      </c>
      <c r="C31" s="48" t="s">
        <v>39</v>
      </c>
      <c r="D31" s="35">
        <f>D32</f>
        <v>98226</v>
      </c>
    </row>
    <row r="32" spans="1:4" ht="37.5" x14ac:dyDescent="0.2">
      <c r="A32" s="36" t="s">
        <v>30</v>
      </c>
      <c r="B32" s="36" t="s">
        <v>26</v>
      </c>
      <c r="C32" s="37" t="s">
        <v>31</v>
      </c>
      <c r="D32" s="38">
        <v>98226</v>
      </c>
    </row>
    <row r="33" spans="1:4" ht="75" x14ac:dyDescent="0.2">
      <c r="A33" s="44" t="s">
        <v>25</v>
      </c>
      <c r="B33" s="44" t="s">
        <v>26</v>
      </c>
      <c r="C33" s="48" t="s">
        <v>38</v>
      </c>
      <c r="D33" s="35">
        <f>D34</f>
        <v>694000</v>
      </c>
    </row>
    <row r="34" spans="1:4" ht="37.5" x14ac:dyDescent="0.2">
      <c r="A34" s="36" t="s">
        <v>30</v>
      </c>
      <c r="B34" s="36" t="s">
        <v>26</v>
      </c>
      <c r="C34" s="37" t="s">
        <v>31</v>
      </c>
      <c r="D34" s="38">
        <v>694000</v>
      </c>
    </row>
    <row r="35" spans="1:4" ht="56.25" x14ac:dyDescent="0.2">
      <c r="A35" s="44" t="s">
        <v>25</v>
      </c>
      <c r="B35" s="44" t="s">
        <v>26</v>
      </c>
      <c r="C35" s="48" t="s">
        <v>40</v>
      </c>
      <c r="D35" s="35">
        <f>D36</f>
        <v>328790</v>
      </c>
    </row>
    <row r="36" spans="1:4" ht="18.75" x14ac:dyDescent="0.2">
      <c r="A36" s="39" t="s">
        <v>32</v>
      </c>
      <c r="B36" s="39" t="s">
        <v>26</v>
      </c>
      <c r="C36" s="40" t="s">
        <v>33</v>
      </c>
      <c r="D36" s="41">
        <v>328790</v>
      </c>
    </row>
    <row r="37" spans="1:4" ht="20.100000000000001" customHeight="1" x14ac:dyDescent="0.3">
      <c r="A37" s="87" t="s">
        <v>13</v>
      </c>
      <c r="B37" s="87"/>
      <c r="C37" s="87"/>
      <c r="D37" s="88"/>
    </row>
    <row r="38" spans="1:4" ht="18.75" x14ac:dyDescent="0.2">
      <c r="A38" s="42" t="s">
        <v>22</v>
      </c>
      <c r="B38" s="42" t="s">
        <v>23</v>
      </c>
      <c r="C38" s="43" t="s">
        <v>24</v>
      </c>
      <c r="D38" s="35">
        <v>0</v>
      </c>
    </row>
    <row r="39" spans="1:4" ht="18.75" x14ac:dyDescent="0.2">
      <c r="A39" s="44" t="s">
        <v>11</v>
      </c>
      <c r="B39" s="44" t="s">
        <v>23</v>
      </c>
      <c r="C39" s="45" t="s">
        <v>12</v>
      </c>
      <c r="D39" s="38">
        <v>0</v>
      </c>
    </row>
    <row r="40" spans="1:4" ht="18.75" x14ac:dyDescent="0.2">
      <c r="A40" s="42" t="s">
        <v>25</v>
      </c>
      <c r="B40" s="42" t="s">
        <v>26</v>
      </c>
      <c r="C40" s="43" t="s">
        <v>27</v>
      </c>
      <c r="D40" s="35">
        <v>0</v>
      </c>
    </row>
    <row r="41" spans="1:4" ht="37.5" x14ac:dyDescent="0.2">
      <c r="A41" s="44" t="s">
        <v>28</v>
      </c>
      <c r="B41" s="44" t="s">
        <v>26</v>
      </c>
      <c r="C41" s="45" t="s">
        <v>29</v>
      </c>
      <c r="D41" s="38">
        <v>0</v>
      </c>
    </row>
    <row r="42" spans="1:4" ht="37.5" x14ac:dyDescent="0.2">
      <c r="A42" s="44" t="s">
        <v>30</v>
      </c>
      <c r="B42" s="44" t="s">
        <v>26</v>
      </c>
      <c r="C42" s="45" t="s">
        <v>31</v>
      </c>
      <c r="D42" s="38">
        <v>0</v>
      </c>
    </row>
    <row r="43" spans="1:4" ht="18.75" x14ac:dyDescent="0.2">
      <c r="A43" s="44" t="s">
        <v>32</v>
      </c>
      <c r="B43" s="44" t="s">
        <v>26</v>
      </c>
      <c r="C43" s="45" t="s">
        <v>33</v>
      </c>
      <c r="D43" s="38">
        <v>0</v>
      </c>
    </row>
    <row r="44" spans="1:4" ht="18.75" x14ac:dyDescent="0.3">
      <c r="A44" s="46" t="s">
        <v>14</v>
      </c>
      <c r="B44" s="46" t="s">
        <v>14</v>
      </c>
      <c r="C44" s="29" t="s">
        <v>15</v>
      </c>
      <c r="D44" s="47">
        <v>34896776</v>
      </c>
    </row>
    <row r="45" spans="1:4" ht="18.75" x14ac:dyDescent="0.3">
      <c r="A45" s="46" t="s">
        <v>14</v>
      </c>
      <c r="B45" s="46" t="s">
        <v>14</v>
      </c>
      <c r="C45" s="29" t="s">
        <v>16</v>
      </c>
      <c r="D45" s="47">
        <v>34896776</v>
      </c>
    </row>
    <row r="46" spans="1:4" ht="18.75" x14ac:dyDescent="0.3">
      <c r="A46" s="46" t="s">
        <v>14</v>
      </c>
      <c r="B46" s="46" t="s">
        <v>14</v>
      </c>
      <c r="C46" s="29" t="s">
        <v>17</v>
      </c>
      <c r="D46" s="47">
        <v>0</v>
      </c>
    </row>
    <row r="49" spans="1:7" ht="18.75" x14ac:dyDescent="0.3">
      <c r="A49" s="50" t="s">
        <v>41</v>
      </c>
      <c r="B49" s="50"/>
      <c r="C49" s="49"/>
      <c r="D49" s="50" t="s">
        <v>42</v>
      </c>
      <c r="E49" s="50"/>
      <c r="F49" s="49"/>
      <c r="G49" s="49"/>
    </row>
  </sheetData>
  <mergeCells count="9">
    <mergeCell ref="A37:D37"/>
    <mergeCell ref="A5:D5"/>
    <mergeCell ref="A6:D6"/>
    <mergeCell ref="A7:D7"/>
    <mergeCell ref="B10:C10"/>
    <mergeCell ref="B11:C11"/>
    <mergeCell ref="A12:D12"/>
    <mergeCell ref="A15:D15"/>
    <mergeCell ref="A25:D25"/>
  </mergeCells>
  <phoneticPr fontId="10" type="noConversion"/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view="pageBreakPreview" topLeftCell="A13" zoomScale="60" zoomScaleNormal="100" workbookViewId="0">
      <selection activeCell="C30" sqref="C30"/>
    </sheetView>
  </sheetViews>
  <sheetFormatPr defaultRowHeight="12.75" x14ac:dyDescent="0.2"/>
  <cols>
    <col min="1" max="2" width="20.7109375" customWidth="1"/>
    <col min="3" max="3" width="63.85546875" customWidth="1"/>
    <col min="4" max="4" width="50" customWidth="1"/>
  </cols>
  <sheetData>
    <row r="1" spans="1:5" ht="15.6" customHeight="1" x14ac:dyDescent="0.2">
      <c r="C1" s="3"/>
      <c r="D1" s="7" t="s">
        <v>51</v>
      </c>
      <c r="E1" s="6"/>
    </row>
    <row r="2" spans="1:5" ht="15.6" customHeight="1" x14ac:dyDescent="0.2">
      <c r="C2" s="3"/>
      <c r="D2" s="7" t="s">
        <v>48</v>
      </c>
      <c r="E2" s="6"/>
    </row>
    <row r="3" spans="1:5" ht="15.6" customHeight="1" x14ac:dyDescent="0.2">
      <c r="C3" s="3"/>
      <c r="D3" s="7" t="s">
        <v>49</v>
      </c>
      <c r="E3" s="6"/>
    </row>
    <row r="4" spans="1:5" ht="16.899999999999999" customHeight="1" x14ac:dyDescent="0.2">
      <c r="C4" s="4"/>
      <c r="D4" s="4" t="s">
        <v>35</v>
      </c>
      <c r="E4" s="2"/>
    </row>
    <row r="5" spans="1:5" x14ac:dyDescent="0.2">
      <c r="A5" s="1"/>
      <c r="C5" s="1"/>
      <c r="D5" s="1"/>
    </row>
    <row r="6" spans="1:5" x14ac:dyDescent="0.2">
      <c r="A6" s="96" t="s">
        <v>50</v>
      </c>
      <c r="B6" s="96"/>
      <c r="C6" s="96"/>
      <c r="D6" s="96"/>
    </row>
    <row r="7" spans="1:5" x14ac:dyDescent="0.2">
      <c r="A7" s="96" t="s">
        <v>52</v>
      </c>
      <c r="B7" s="96"/>
      <c r="C7" s="96"/>
      <c r="D7" s="96"/>
    </row>
    <row r="8" spans="1:5" x14ac:dyDescent="0.2">
      <c r="A8" s="89" t="s">
        <v>0</v>
      </c>
      <c r="B8" s="90"/>
      <c r="C8" s="90"/>
      <c r="D8" s="90"/>
    </row>
    <row r="9" spans="1:5" x14ac:dyDescent="0.2">
      <c r="A9" s="97" t="s">
        <v>1</v>
      </c>
      <c r="B9" s="98"/>
      <c r="C9" s="98"/>
      <c r="D9" s="98"/>
    </row>
    <row r="10" spans="1:5" x14ac:dyDescent="0.2">
      <c r="A10" s="98" t="s">
        <v>2</v>
      </c>
      <c r="B10" s="98"/>
      <c r="C10" s="98"/>
      <c r="D10" s="98"/>
    </row>
    <row r="11" spans="1:5" ht="21.95" customHeight="1" x14ac:dyDescent="0.3">
      <c r="A11" s="12" t="s">
        <v>3</v>
      </c>
      <c r="B11" s="5"/>
      <c r="C11" s="5"/>
      <c r="D11" s="5"/>
    </row>
    <row r="12" spans="1:5" ht="18.75" x14ac:dyDescent="0.3">
      <c r="A12" s="5"/>
      <c r="B12" s="5"/>
      <c r="C12" s="5"/>
      <c r="D12" s="13" t="s">
        <v>4</v>
      </c>
    </row>
    <row r="13" spans="1:5" ht="58.5" customHeight="1" x14ac:dyDescent="0.2">
      <c r="A13" s="9" t="s">
        <v>5</v>
      </c>
      <c r="B13" s="92" t="s">
        <v>6</v>
      </c>
      <c r="C13" s="93"/>
      <c r="D13" s="10" t="s">
        <v>7</v>
      </c>
    </row>
    <row r="14" spans="1:5" ht="18.75" x14ac:dyDescent="0.2">
      <c r="A14" s="14">
        <v>1</v>
      </c>
      <c r="B14" s="94">
        <v>2</v>
      </c>
      <c r="C14" s="95"/>
      <c r="D14" s="15">
        <v>3</v>
      </c>
    </row>
    <row r="15" spans="1:5" ht="18.75" x14ac:dyDescent="0.3">
      <c r="A15" s="88" t="s">
        <v>8</v>
      </c>
      <c r="B15" s="88"/>
      <c r="C15" s="88"/>
      <c r="D15" s="88"/>
    </row>
    <row r="16" spans="1:5" ht="18.75" hidden="1" x14ac:dyDescent="0.2">
      <c r="A16" s="16" t="s">
        <v>9</v>
      </c>
      <c r="B16" s="17" t="s">
        <v>10</v>
      </c>
      <c r="C16" s="18"/>
      <c r="D16" s="19">
        <v>61113200</v>
      </c>
    </row>
    <row r="17" spans="1:4" ht="18.75" hidden="1" x14ac:dyDescent="0.2">
      <c r="A17" s="20" t="s">
        <v>11</v>
      </c>
      <c r="B17" s="21" t="s">
        <v>12</v>
      </c>
      <c r="C17" s="22"/>
      <c r="D17" s="23">
        <v>61113200</v>
      </c>
    </row>
    <row r="18" spans="1:4" ht="56.25" x14ac:dyDescent="0.2">
      <c r="A18" s="16">
        <v>41051200</v>
      </c>
      <c r="B18" s="17" t="s">
        <v>53</v>
      </c>
      <c r="C18" s="18"/>
      <c r="D18" s="19">
        <f>D19</f>
        <v>148440</v>
      </c>
    </row>
    <row r="19" spans="1:4" ht="18.75" x14ac:dyDescent="0.2">
      <c r="A19" s="20">
        <v>3100000000</v>
      </c>
      <c r="B19" s="21" t="s">
        <v>54</v>
      </c>
      <c r="C19" s="22"/>
      <c r="D19" s="23">
        <f>148440</f>
        <v>148440</v>
      </c>
    </row>
    <row r="20" spans="1:4" ht="18.75" x14ac:dyDescent="0.3">
      <c r="A20" s="88" t="s">
        <v>13</v>
      </c>
      <c r="B20" s="88"/>
      <c r="C20" s="88"/>
      <c r="D20" s="88"/>
    </row>
    <row r="21" spans="1:4" ht="18.75" hidden="1" x14ac:dyDescent="0.2">
      <c r="A21" s="16" t="s">
        <v>9</v>
      </c>
      <c r="B21" s="17" t="s">
        <v>10</v>
      </c>
      <c r="C21" s="18"/>
      <c r="D21" s="19">
        <v>0</v>
      </c>
    </row>
    <row r="22" spans="1:4" ht="18.75" hidden="1" x14ac:dyDescent="0.2">
      <c r="A22" s="24" t="s">
        <v>11</v>
      </c>
      <c r="B22" s="25" t="s">
        <v>12</v>
      </c>
      <c r="C22" s="26"/>
      <c r="D22" s="27">
        <v>0</v>
      </c>
    </row>
    <row r="23" spans="1:4" ht="56.25" x14ac:dyDescent="0.2">
      <c r="A23" s="16">
        <v>41051200</v>
      </c>
      <c r="B23" s="17" t="s">
        <v>53</v>
      </c>
      <c r="C23" s="18"/>
      <c r="D23" s="19">
        <f>D24</f>
        <v>0</v>
      </c>
    </row>
    <row r="24" spans="1:4" ht="18.75" x14ac:dyDescent="0.2">
      <c r="A24" s="20">
        <v>3100000000</v>
      </c>
      <c r="B24" s="21" t="s">
        <v>54</v>
      </c>
      <c r="C24" s="22"/>
      <c r="D24" s="23">
        <v>0</v>
      </c>
    </row>
    <row r="25" spans="1:4" ht="18.75" x14ac:dyDescent="0.3">
      <c r="A25" s="28" t="s">
        <v>14</v>
      </c>
      <c r="B25" s="29" t="s">
        <v>15</v>
      </c>
      <c r="C25" s="30"/>
      <c r="D25" s="31">
        <f>D26+D27</f>
        <v>61261640</v>
      </c>
    </row>
    <row r="26" spans="1:4" ht="18.75" x14ac:dyDescent="0.3">
      <c r="A26" s="28" t="s">
        <v>14</v>
      </c>
      <c r="B26" s="29" t="s">
        <v>16</v>
      </c>
      <c r="C26" s="30"/>
      <c r="D26" s="31">
        <f>D16+D18</f>
        <v>61261640</v>
      </c>
    </row>
    <row r="27" spans="1:4" ht="18.75" x14ac:dyDescent="0.3">
      <c r="A27" s="28" t="s">
        <v>14</v>
      </c>
      <c r="B27" s="29" t="s">
        <v>17</v>
      </c>
      <c r="C27" s="30"/>
      <c r="D27" s="31">
        <v>0</v>
      </c>
    </row>
    <row r="28" spans="1:4" ht="18.75" x14ac:dyDescent="0.3">
      <c r="A28" s="5"/>
      <c r="B28" s="5"/>
      <c r="C28" s="5"/>
      <c r="D28" s="5"/>
    </row>
    <row r="29" spans="1:4" ht="21.95" customHeight="1" x14ac:dyDescent="0.3">
      <c r="A29" s="12" t="s">
        <v>18</v>
      </c>
      <c r="B29" s="5"/>
      <c r="C29" s="5"/>
      <c r="D29" s="13" t="s">
        <v>4</v>
      </c>
    </row>
    <row r="30" spans="1:4" ht="120.75" customHeight="1" x14ac:dyDescent="0.2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.75" x14ac:dyDescent="0.2">
      <c r="A31" s="32">
        <v>1</v>
      </c>
      <c r="B31" s="32">
        <v>2</v>
      </c>
      <c r="C31" s="32">
        <v>3</v>
      </c>
      <c r="D31" s="32">
        <v>4</v>
      </c>
    </row>
    <row r="32" spans="1:4" ht="18.75" x14ac:dyDescent="0.3">
      <c r="A32" s="87" t="s">
        <v>8</v>
      </c>
      <c r="B32" s="87"/>
      <c r="C32" s="87"/>
      <c r="D32" s="87"/>
    </row>
    <row r="33" spans="1:4" ht="18.75" hidden="1" x14ac:dyDescent="0.2">
      <c r="A33" s="33" t="s">
        <v>22</v>
      </c>
      <c r="B33" s="33" t="s">
        <v>23</v>
      </c>
      <c r="C33" s="34" t="s">
        <v>24</v>
      </c>
      <c r="D33" s="35">
        <v>32991200</v>
      </c>
    </row>
    <row r="34" spans="1:4" ht="18.75" hidden="1" x14ac:dyDescent="0.2">
      <c r="A34" s="36" t="s">
        <v>11</v>
      </c>
      <c r="B34" s="36" t="s">
        <v>23</v>
      </c>
      <c r="C34" s="37" t="s">
        <v>12</v>
      </c>
      <c r="D34" s="38">
        <v>32991200</v>
      </c>
    </row>
    <row r="35" spans="1:4" ht="37.5" x14ac:dyDescent="0.2">
      <c r="A35" s="33" t="s">
        <v>25</v>
      </c>
      <c r="B35" s="33" t="s">
        <v>26</v>
      </c>
      <c r="C35" s="8" t="s">
        <v>36</v>
      </c>
      <c r="D35" s="35">
        <f>D36+D38+D40+D42+D44</f>
        <v>1975576</v>
      </c>
    </row>
    <row r="36" spans="1:4" ht="75" hidden="1" x14ac:dyDescent="0.2">
      <c r="A36" s="44" t="s">
        <v>25</v>
      </c>
      <c r="B36" s="44" t="s">
        <v>26</v>
      </c>
      <c r="C36" s="48" t="s">
        <v>37</v>
      </c>
      <c r="D36" s="35">
        <f>D37</f>
        <v>784560</v>
      </c>
    </row>
    <row r="37" spans="1:4" ht="37.5" hidden="1" x14ac:dyDescent="0.2">
      <c r="A37" s="36" t="s">
        <v>28</v>
      </c>
      <c r="B37" s="36" t="s">
        <v>26</v>
      </c>
      <c r="C37" s="37" t="s">
        <v>29</v>
      </c>
      <c r="D37" s="38">
        <v>784560</v>
      </c>
    </row>
    <row r="38" spans="1:4" ht="56.25" hidden="1" x14ac:dyDescent="0.2">
      <c r="A38" s="44" t="s">
        <v>25</v>
      </c>
      <c r="B38" s="44" t="s">
        <v>26</v>
      </c>
      <c r="C38" s="48" t="s">
        <v>39</v>
      </c>
      <c r="D38" s="35">
        <f>D39</f>
        <v>98226</v>
      </c>
    </row>
    <row r="39" spans="1:4" ht="37.5" hidden="1" x14ac:dyDescent="0.2">
      <c r="A39" s="36" t="s">
        <v>30</v>
      </c>
      <c r="B39" s="36" t="s">
        <v>26</v>
      </c>
      <c r="C39" s="37" t="s">
        <v>31</v>
      </c>
      <c r="D39" s="38">
        <v>98226</v>
      </c>
    </row>
    <row r="40" spans="1:4" ht="75" hidden="1" x14ac:dyDescent="0.2">
      <c r="A40" s="44" t="s">
        <v>25</v>
      </c>
      <c r="B40" s="44" t="s">
        <v>26</v>
      </c>
      <c r="C40" s="48" t="s">
        <v>38</v>
      </c>
      <c r="D40" s="35">
        <f>D41</f>
        <v>694000</v>
      </c>
    </row>
    <row r="41" spans="1:4" ht="37.5" hidden="1" x14ac:dyDescent="0.2">
      <c r="A41" s="36" t="s">
        <v>30</v>
      </c>
      <c r="B41" s="36" t="s">
        <v>26</v>
      </c>
      <c r="C41" s="37" t="s">
        <v>31</v>
      </c>
      <c r="D41" s="38">
        <v>694000</v>
      </c>
    </row>
    <row r="42" spans="1:4" ht="56.25" hidden="1" x14ac:dyDescent="0.2">
      <c r="A42" s="44" t="s">
        <v>25</v>
      </c>
      <c r="B42" s="44" t="s">
        <v>26</v>
      </c>
      <c r="C42" s="48" t="s">
        <v>40</v>
      </c>
      <c r="D42" s="35">
        <f>D43</f>
        <v>328790</v>
      </c>
    </row>
    <row r="43" spans="1:4" ht="18.75" hidden="1" x14ac:dyDescent="0.2">
      <c r="A43" s="39" t="s">
        <v>32</v>
      </c>
      <c r="B43" s="39" t="s">
        <v>26</v>
      </c>
      <c r="C43" s="40" t="s">
        <v>33</v>
      </c>
      <c r="D43" s="41">
        <v>328790</v>
      </c>
    </row>
    <row r="44" spans="1:4" ht="112.5" x14ac:dyDescent="0.2">
      <c r="A44" s="44" t="s">
        <v>25</v>
      </c>
      <c r="B44" s="44" t="s">
        <v>26</v>
      </c>
      <c r="C44" s="48" t="s">
        <v>44</v>
      </c>
      <c r="D44" s="35">
        <f>D45</f>
        <v>70000</v>
      </c>
    </row>
    <row r="45" spans="1:4" ht="18.75" x14ac:dyDescent="0.2">
      <c r="A45" s="39" t="s">
        <v>46</v>
      </c>
      <c r="B45" s="36" t="s">
        <v>26</v>
      </c>
      <c r="C45" s="37" t="s">
        <v>45</v>
      </c>
      <c r="D45" s="38">
        <f>70000</f>
        <v>70000</v>
      </c>
    </row>
    <row r="46" spans="1:4" ht="20.100000000000001" customHeight="1" x14ac:dyDescent="0.3">
      <c r="A46" s="87" t="s">
        <v>13</v>
      </c>
      <c r="B46" s="87"/>
      <c r="C46" s="87"/>
      <c r="D46" s="88"/>
    </row>
    <row r="47" spans="1:4" ht="18.75" hidden="1" x14ac:dyDescent="0.2">
      <c r="A47" s="42" t="s">
        <v>22</v>
      </c>
      <c r="B47" s="42" t="s">
        <v>23</v>
      </c>
      <c r="C47" s="43" t="s">
        <v>24</v>
      </c>
      <c r="D47" s="35">
        <v>0</v>
      </c>
    </row>
    <row r="48" spans="1:4" ht="18.75" hidden="1" x14ac:dyDescent="0.2">
      <c r="A48" s="44" t="s">
        <v>11</v>
      </c>
      <c r="B48" s="44" t="s">
        <v>23</v>
      </c>
      <c r="C48" s="45" t="s">
        <v>12</v>
      </c>
      <c r="D48" s="38">
        <v>0</v>
      </c>
    </row>
    <row r="49" spans="1:7" ht="18.75" x14ac:dyDescent="0.2">
      <c r="A49" s="42" t="s">
        <v>25</v>
      </c>
      <c r="B49" s="42" t="s">
        <v>26</v>
      </c>
      <c r="C49" s="43" t="s">
        <v>27</v>
      </c>
      <c r="D49" s="35">
        <v>0</v>
      </c>
    </row>
    <row r="50" spans="1:7" ht="37.5" hidden="1" x14ac:dyDescent="0.2">
      <c r="A50" s="44" t="s">
        <v>28</v>
      </c>
      <c r="B50" s="44" t="s">
        <v>26</v>
      </c>
      <c r="C50" s="45" t="s">
        <v>29</v>
      </c>
      <c r="D50" s="38">
        <v>0</v>
      </c>
    </row>
    <row r="51" spans="1:7" ht="37.5" hidden="1" x14ac:dyDescent="0.2">
      <c r="A51" s="44" t="s">
        <v>30</v>
      </c>
      <c r="B51" s="44" t="s">
        <v>26</v>
      </c>
      <c r="C51" s="45" t="s">
        <v>31</v>
      </c>
      <c r="D51" s="38">
        <v>0</v>
      </c>
    </row>
    <row r="52" spans="1:7" ht="18.75" hidden="1" x14ac:dyDescent="0.2">
      <c r="A52" s="44" t="s">
        <v>32</v>
      </c>
      <c r="B52" s="44" t="s">
        <v>26</v>
      </c>
      <c r="C52" s="45" t="s">
        <v>33</v>
      </c>
      <c r="D52" s="38">
        <v>0</v>
      </c>
    </row>
    <row r="53" spans="1:7" ht="18.75" x14ac:dyDescent="0.2">
      <c r="A53" s="39" t="s">
        <v>46</v>
      </c>
      <c r="B53" s="36" t="s">
        <v>26</v>
      </c>
      <c r="C53" s="37" t="s">
        <v>45</v>
      </c>
      <c r="D53" s="38" t="s">
        <v>47</v>
      </c>
    </row>
    <row r="54" spans="1:7" ht="18.75" x14ac:dyDescent="0.3">
      <c r="A54" s="46" t="s">
        <v>14</v>
      </c>
      <c r="B54" s="46" t="s">
        <v>14</v>
      </c>
      <c r="C54" s="29" t="s">
        <v>15</v>
      </c>
      <c r="D54" s="47">
        <f>D55+D56</f>
        <v>34966776</v>
      </c>
    </row>
    <row r="55" spans="1:7" ht="18.75" x14ac:dyDescent="0.3">
      <c r="A55" s="46" t="s">
        <v>14</v>
      </c>
      <c r="B55" s="46" t="s">
        <v>14</v>
      </c>
      <c r="C55" s="29" t="s">
        <v>16</v>
      </c>
      <c r="D55" s="47">
        <f>D33+D35</f>
        <v>34966776</v>
      </c>
    </row>
    <row r="56" spans="1:7" ht="18.75" x14ac:dyDescent="0.3">
      <c r="A56" s="46" t="s">
        <v>14</v>
      </c>
      <c r="B56" s="46" t="s">
        <v>14</v>
      </c>
      <c r="C56" s="29" t="s">
        <v>17</v>
      </c>
      <c r="D56" s="47">
        <v>0</v>
      </c>
    </row>
    <row r="59" spans="1:7" ht="43.15" customHeight="1" x14ac:dyDescent="0.3">
      <c r="A59" s="50" t="s">
        <v>41</v>
      </c>
      <c r="B59" s="50"/>
      <c r="C59" s="49"/>
      <c r="D59" s="50" t="s">
        <v>42</v>
      </c>
      <c r="E59" s="50"/>
      <c r="F59" s="49"/>
      <c r="G59" s="49"/>
    </row>
  </sheetData>
  <mergeCells count="11">
    <mergeCell ref="A7:D7"/>
    <mergeCell ref="A6:D6"/>
    <mergeCell ref="A20:D20"/>
    <mergeCell ref="A32:D32"/>
    <mergeCell ref="A46:D46"/>
    <mergeCell ref="A8:D8"/>
    <mergeCell ref="A9:D9"/>
    <mergeCell ref="A10:D10"/>
    <mergeCell ref="B13:C13"/>
    <mergeCell ref="B14:C14"/>
    <mergeCell ref="A15:D15"/>
  </mergeCells>
  <phoneticPr fontId="10" type="noConversion"/>
  <pageMargins left="0.78740157480314965" right="0.39370078740157483" top="0.39370078740157483" bottom="0.39370078740157483" header="0" footer="0"/>
  <pageSetup paperSize="9" scale="6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topLeftCell="A61" zoomScale="60" zoomScaleNormal="100" workbookViewId="0">
      <selection activeCell="D62" sqref="D62"/>
    </sheetView>
  </sheetViews>
  <sheetFormatPr defaultRowHeight="12.75" x14ac:dyDescent="0.2"/>
  <cols>
    <col min="1" max="2" width="20.7109375" customWidth="1"/>
    <col min="3" max="3" width="63.85546875" customWidth="1"/>
    <col min="4" max="4" width="50" customWidth="1"/>
  </cols>
  <sheetData>
    <row r="1" spans="1:5" ht="15.6" customHeight="1" x14ac:dyDescent="0.2">
      <c r="C1" s="3"/>
      <c r="D1" s="7" t="s">
        <v>51</v>
      </c>
      <c r="E1" s="6"/>
    </row>
    <row r="2" spans="1:5" ht="15.6" customHeight="1" x14ac:dyDescent="0.2">
      <c r="C2" s="3"/>
      <c r="D2" s="7" t="s">
        <v>48</v>
      </c>
      <c r="E2" s="6"/>
    </row>
    <row r="3" spans="1:5" ht="15.6" customHeight="1" x14ac:dyDescent="0.2">
      <c r="C3" s="3"/>
      <c r="D3" s="7" t="s">
        <v>49</v>
      </c>
      <c r="E3" s="6"/>
    </row>
    <row r="4" spans="1:5" ht="16.899999999999999" customHeight="1" x14ac:dyDescent="0.2">
      <c r="C4" s="4"/>
      <c r="D4" s="4" t="s">
        <v>35</v>
      </c>
      <c r="E4" s="2"/>
    </row>
    <row r="5" spans="1:5" x14ac:dyDescent="0.2">
      <c r="A5" s="1"/>
      <c r="C5" s="1"/>
      <c r="D5" s="1"/>
    </row>
    <row r="6" spans="1:5" ht="19.899999999999999" customHeight="1" x14ac:dyDescent="0.2">
      <c r="A6" s="96" t="s">
        <v>50</v>
      </c>
      <c r="B6" s="96"/>
      <c r="C6" s="96"/>
      <c r="D6" s="96"/>
    </row>
    <row r="7" spans="1:5" ht="19.899999999999999" customHeight="1" x14ac:dyDescent="0.2">
      <c r="A7" s="96" t="s">
        <v>52</v>
      </c>
      <c r="B7" s="96"/>
      <c r="C7" s="96"/>
      <c r="D7" s="96"/>
    </row>
    <row r="8" spans="1:5" ht="19.899999999999999" customHeight="1" x14ac:dyDescent="0.2">
      <c r="A8" s="89" t="s">
        <v>0</v>
      </c>
      <c r="B8" s="90"/>
      <c r="C8" s="90"/>
      <c r="D8" s="90"/>
    </row>
    <row r="9" spans="1:5" x14ac:dyDescent="0.2">
      <c r="A9" s="97" t="s">
        <v>1</v>
      </c>
      <c r="B9" s="98"/>
      <c r="C9" s="98"/>
      <c r="D9" s="98"/>
    </row>
    <row r="10" spans="1:5" x14ac:dyDescent="0.2">
      <c r="A10" s="98" t="s">
        <v>2</v>
      </c>
      <c r="B10" s="98"/>
      <c r="C10" s="98"/>
      <c r="D10" s="98"/>
    </row>
    <row r="11" spans="1:5" ht="21.95" customHeight="1" x14ac:dyDescent="0.3">
      <c r="A11" s="12" t="s">
        <v>3</v>
      </c>
      <c r="B11" s="5"/>
      <c r="C11" s="5"/>
      <c r="D11" s="5"/>
    </row>
    <row r="12" spans="1:5" ht="18.75" x14ac:dyDescent="0.3">
      <c r="A12" s="5"/>
      <c r="B12" s="5"/>
      <c r="C12" s="5"/>
      <c r="D12" s="13" t="s">
        <v>4</v>
      </c>
    </row>
    <row r="13" spans="1:5" ht="58.5" customHeight="1" x14ac:dyDescent="0.2">
      <c r="A13" s="9" t="s">
        <v>5</v>
      </c>
      <c r="B13" s="92" t="s">
        <v>6</v>
      </c>
      <c r="C13" s="93"/>
      <c r="D13" s="10" t="s">
        <v>7</v>
      </c>
    </row>
    <row r="14" spans="1:5" ht="18.75" x14ac:dyDescent="0.2">
      <c r="A14" s="14">
        <v>1</v>
      </c>
      <c r="B14" s="94">
        <v>2</v>
      </c>
      <c r="C14" s="95"/>
      <c r="D14" s="15">
        <v>3</v>
      </c>
    </row>
    <row r="15" spans="1:5" ht="18.75" x14ac:dyDescent="0.3">
      <c r="A15" s="88" t="s">
        <v>8</v>
      </c>
      <c r="B15" s="88"/>
      <c r="C15" s="88"/>
      <c r="D15" s="88"/>
    </row>
    <row r="16" spans="1:5" ht="62.45" hidden="1" customHeight="1" x14ac:dyDescent="0.2">
      <c r="A16" s="16" t="s">
        <v>9</v>
      </c>
      <c r="B16" s="99" t="s">
        <v>10</v>
      </c>
      <c r="C16" s="100"/>
      <c r="D16" s="19">
        <v>61113200</v>
      </c>
    </row>
    <row r="17" spans="1:4" ht="25.15" hidden="1" customHeight="1" x14ac:dyDescent="0.2">
      <c r="A17" s="20" t="s">
        <v>11</v>
      </c>
      <c r="B17" s="21" t="s">
        <v>12</v>
      </c>
      <c r="C17" s="22"/>
      <c r="D17" s="23">
        <v>61113200</v>
      </c>
    </row>
    <row r="18" spans="1:4" ht="61.9" hidden="1" customHeight="1" x14ac:dyDescent="0.2">
      <c r="A18" s="16">
        <v>41051200</v>
      </c>
      <c r="B18" s="99" t="s">
        <v>53</v>
      </c>
      <c r="C18" s="100"/>
      <c r="D18" s="19">
        <f>D19</f>
        <v>148440</v>
      </c>
    </row>
    <row r="19" spans="1:4" ht="24" hidden="1" customHeight="1" x14ac:dyDescent="0.2">
      <c r="A19" s="20">
        <v>3100000000</v>
      </c>
      <c r="B19" s="21" t="s">
        <v>54</v>
      </c>
      <c r="C19" s="22"/>
      <c r="D19" s="23">
        <f>148440</f>
        <v>148440</v>
      </c>
    </row>
    <row r="20" spans="1:4" ht="36" customHeight="1" x14ac:dyDescent="0.2">
      <c r="A20" s="16">
        <v>41053900</v>
      </c>
      <c r="B20" s="99" t="s">
        <v>56</v>
      </c>
      <c r="C20" s="100"/>
      <c r="D20" s="19">
        <f>D21</f>
        <v>187500</v>
      </c>
    </row>
    <row r="21" spans="1:4" ht="36" customHeight="1" x14ac:dyDescent="0.2">
      <c r="A21" s="36" t="s">
        <v>30</v>
      </c>
      <c r="B21" s="101" t="s">
        <v>31</v>
      </c>
      <c r="C21" s="102"/>
      <c r="D21" s="51">
        <v>187500</v>
      </c>
    </row>
    <row r="22" spans="1:4" ht="27" customHeight="1" x14ac:dyDescent="0.3">
      <c r="A22" s="88" t="s">
        <v>13</v>
      </c>
      <c r="B22" s="88"/>
      <c r="C22" s="88"/>
      <c r="D22" s="88"/>
    </row>
    <row r="23" spans="1:4" ht="97.15" customHeight="1" x14ac:dyDescent="0.2">
      <c r="A23" s="16">
        <v>41052600</v>
      </c>
      <c r="B23" s="99" t="s">
        <v>57</v>
      </c>
      <c r="C23" s="100"/>
      <c r="D23" s="19">
        <f>D24</f>
        <v>5285000</v>
      </c>
    </row>
    <row r="24" spans="1:4" ht="34.9" customHeight="1" x14ac:dyDescent="0.2">
      <c r="A24" s="20">
        <v>3100000000</v>
      </c>
      <c r="B24" s="101" t="s">
        <v>54</v>
      </c>
      <c r="C24" s="102"/>
      <c r="D24" s="23">
        <v>5285000</v>
      </c>
    </row>
    <row r="25" spans="1:4" ht="22.9" customHeight="1" x14ac:dyDescent="0.3">
      <c r="A25" s="28" t="s">
        <v>14</v>
      </c>
      <c r="B25" s="29" t="s">
        <v>15</v>
      </c>
      <c r="C25" s="30"/>
      <c r="D25" s="31">
        <f>D26+D27</f>
        <v>66734140</v>
      </c>
    </row>
    <row r="26" spans="1:4" ht="22.9" customHeight="1" x14ac:dyDescent="0.3">
      <c r="A26" s="28" t="s">
        <v>14</v>
      </c>
      <c r="B26" s="29" t="s">
        <v>16</v>
      </c>
      <c r="C26" s="30"/>
      <c r="D26" s="31">
        <f>D16+D18+D20</f>
        <v>61449140</v>
      </c>
    </row>
    <row r="27" spans="1:4" ht="22.9" customHeight="1" x14ac:dyDescent="0.3">
      <c r="A27" s="28" t="s">
        <v>14</v>
      </c>
      <c r="B27" s="29" t="s">
        <v>17</v>
      </c>
      <c r="C27" s="30"/>
      <c r="D27" s="31">
        <f>D23</f>
        <v>5285000</v>
      </c>
    </row>
    <row r="28" spans="1:4" ht="18.75" x14ac:dyDescent="0.3">
      <c r="A28" s="5"/>
      <c r="B28" s="5"/>
      <c r="C28" s="5"/>
      <c r="D28" s="5"/>
    </row>
    <row r="29" spans="1:4" ht="21.95" customHeight="1" x14ac:dyDescent="0.3">
      <c r="A29" s="12" t="s">
        <v>18</v>
      </c>
      <c r="B29" s="5"/>
      <c r="C29" s="5"/>
      <c r="D29" s="13" t="s">
        <v>4</v>
      </c>
    </row>
    <row r="30" spans="1:4" ht="120.75" customHeight="1" x14ac:dyDescent="0.2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.75" x14ac:dyDescent="0.2">
      <c r="A31" s="32">
        <v>1</v>
      </c>
      <c r="B31" s="32">
        <v>2</v>
      </c>
      <c r="C31" s="32">
        <v>3</v>
      </c>
      <c r="D31" s="32">
        <v>4</v>
      </c>
    </row>
    <row r="32" spans="1:4" ht="25.15" customHeight="1" x14ac:dyDescent="0.3">
      <c r="A32" s="87" t="s">
        <v>8</v>
      </c>
      <c r="B32" s="87"/>
      <c r="C32" s="87"/>
      <c r="D32" s="87"/>
    </row>
    <row r="33" spans="1:4" ht="25.9" hidden="1" customHeight="1" x14ac:dyDescent="0.2">
      <c r="A33" s="33" t="s">
        <v>22</v>
      </c>
      <c r="B33" s="33" t="s">
        <v>23</v>
      </c>
      <c r="C33" s="53" t="s">
        <v>24</v>
      </c>
      <c r="D33" s="35">
        <v>32991200</v>
      </c>
    </row>
    <row r="34" spans="1:4" ht="25.9" hidden="1" customHeight="1" x14ac:dyDescent="0.2">
      <c r="A34" s="36" t="s">
        <v>11</v>
      </c>
      <c r="B34" s="36" t="s">
        <v>23</v>
      </c>
      <c r="C34" s="52" t="s">
        <v>12</v>
      </c>
      <c r="D34" s="38">
        <v>32991200</v>
      </c>
    </row>
    <row r="35" spans="1:4" ht="39.6" customHeight="1" x14ac:dyDescent="0.2">
      <c r="A35" s="33" t="s">
        <v>25</v>
      </c>
      <c r="B35" s="33" t="s">
        <v>26</v>
      </c>
      <c r="C35" s="8" t="s">
        <v>36</v>
      </c>
      <c r="D35" s="35">
        <f>SUM(D36:D40)</f>
        <v>2308246</v>
      </c>
    </row>
    <row r="36" spans="1:4" ht="37.5" hidden="1" x14ac:dyDescent="0.2">
      <c r="A36" s="36" t="s">
        <v>28</v>
      </c>
      <c r="B36" s="36" t="s">
        <v>26</v>
      </c>
      <c r="C36" s="52" t="s">
        <v>29</v>
      </c>
      <c r="D36" s="38">
        <v>784560</v>
      </c>
    </row>
    <row r="37" spans="1:4" ht="37.5" hidden="1" x14ac:dyDescent="0.2">
      <c r="A37" s="36" t="s">
        <v>30</v>
      </c>
      <c r="B37" s="36" t="s">
        <v>26</v>
      </c>
      <c r="C37" s="52" t="s">
        <v>31</v>
      </c>
      <c r="D37" s="38">
        <f>98226+694000</f>
        <v>792226</v>
      </c>
    </row>
    <row r="38" spans="1:4" ht="25.15" hidden="1" customHeight="1" x14ac:dyDescent="0.2">
      <c r="A38" s="39" t="s">
        <v>32</v>
      </c>
      <c r="B38" s="39" t="s">
        <v>26</v>
      </c>
      <c r="C38" s="54" t="s">
        <v>33</v>
      </c>
      <c r="D38" s="41">
        <v>328790</v>
      </c>
    </row>
    <row r="39" spans="1:4" ht="25.9" customHeight="1" x14ac:dyDescent="0.2">
      <c r="A39" s="39" t="s">
        <v>46</v>
      </c>
      <c r="B39" s="36" t="s">
        <v>26</v>
      </c>
      <c r="C39" s="55" t="s">
        <v>45</v>
      </c>
      <c r="D39" s="38">
        <f>70000+300000</f>
        <v>370000</v>
      </c>
    </row>
    <row r="40" spans="1:4" ht="25.9" customHeight="1" x14ac:dyDescent="0.2">
      <c r="A40" s="20">
        <v>3100000000</v>
      </c>
      <c r="B40" s="36" t="s">
        <v>26</v>
      </c>
      <c r="C40" s="55" t="s">
        <v>54</v>
      </c>
      <c r="D40" s="38">
        <v>32670</v>
      </c>
    </row>
    <row r="41" spans="1:4" s="58" customFormat="1" ht="75" hidden="1" x14ac:dyDescent="0.2">
      <c r="A41" s="42" t="s">
        <v>25</v>
      </c>
      <c r="B41" s="42" t="s">
        <v>26</v>
      </c>
      <c r="C41" s="57" t="s">
        <v>58</v>
      </c>
      <c r="D41" s="35">
        <f>D42</f>
        <v>784560</v>
      </c>
    </row>
    <row r="42" spans="1:4" ht="37.5" hidden="1" x14ac:dyDescent="0.2">
      <c r="A42" s="36" t="s">
        <v>28</v>
      </c>
      <c r="B42" s="36" t="s">
        <v>26</v>
      </c>
      <c r="C42" s="55" t="s">
        <v>29</v>
      </c>
      <c r="D42" s="38">
        <v>784560</v>
      </c>
    </row>
    <row r="43" spans="1:4" s="58" customFormat="1" ht="56.25" hidden="1" x14ac:dyDescent="0.2">
      <c r="A43" s="42" t="s">
        <v>25</v>
      </c>
      <c r="B43" s="42" t="s">
        <v>26</v>
      </c>
      <c r="C43" s="57" t="s">
        <v>59</v>
      </c>
      <c r="D43" s="35">
        <f>D44</f>
        <v>98226</v>
      </c>
    </row>
    <row r="44" spans="1:4" ht="37.5" hidden="1" x14ac:dyDescent="0.2">
      <c r="A44" s="36" t="s">
        <v>30</v>
      </c>
      <c r="B44" s="36" t="s">
        <v>26</v>
      </c>
      <c r="C44" s="55" t="s">
        <v>31</v>
      </c>
      <c r="D44" s="38">
        <v>98226</v>
      </c>
    </row>
    <row r="45" spans="1:4" s="58" customFormat="1" ht="75" hidden="1" x14ac:dyDescent="0.2">
      <c r="A45" s="42" t="s">
        <v>25</v>
      </c>
      <c r="B45" s="42" t="s">
        <v>26</v>
      </c>
      <c r="C45" s="57" t="s">
        <v>60</v>
      </c>
      <c r="D45" s="35">
        <f>D46</f>
        <v>694000</v>
      </c>
    </row>
    <row r="46" spans="1:4" ht="37.5" hidden="1" x14ac:dyDescent="0.2">
      <c r="A46" s="36" t="s">
        <v>30</v>
      </c>
      <c r="B46" s="36" t="s">
        <v>26</v>
      </c>
      <c r="C46" s="55" t="s">
        <v>31</v>
      </c>
      <c r="D46" s="38">
        <v>694000</v>
      </c>
    </row>
    <row r="47" spans="1:4" s="58" customFormat="1" ht="56.25" hidden="1" x14ac:dyDescent="0.2">
      <c r="A47" s="42" t="s">
        <v>25</v>
      </c>
      <c r="B47" s="42" t="s">
        <v>26</v>
      </c>
      <c r="C47" s="57" t="s">
        <v>61</v>
      </c>
      <c r="D47" s="35">
        <f>D48</f>
        <v>328790</v>
      </c>
    </row>
    <row r="48" spans="1:4" ht="30" hidden="1" customHeight="1" x14ac:dyDescent="0.2">
      <c r="A48" s="39" t="s">
        <v>32</v>
      </c>
      <c r="B48" s="39" t="s">
        <v>26</v>
      </c>
      <c r="C48" s="56" t="s">
        <v>33</v>
      </c>
      <c r="D48" s="41">
        <v>328790</v>
      </c>
    </row>
    <row r="49" spans="1:4" s="58" customFormat="1" ht="112.5" x14ac:dyDescent="0.2">
      <c r="A49" s="42" t="s">
        <v>25</v>
      </c>
      <c r="B49" s="42" t="s">
        <v>26</v>
      </c>
      <c r="C49" s="57" t="s">
        <v>62</v>
      </c>
      <c r="D49" s="35">
        <f>D50</f>
        <v>70000</v>
      </c>
    </row>
    <row r="50" spans="1:4" ht="30" customHeight="1" x14ac:dyDescent="0.2">
      <c r="A50" s="39" t="s">
        <v>46</v>
      </c>
      <c r="B50" s="36" t="s">
        <v>26</v>
      </c>
      <c r="C50" s="55" t="s">
        <v>45</v>
      </c>
      <c r="D50" s="38">
        <f>70000</f>
        <v>70000</v>
      </c>
    </row>
    <row r="51" spans="1:4" s="58" customFormat="1" ht="75" x14ac:dyDescent="0.2">
      <c r="A51" s="42" t="s">
        <v>25</v>
      </c>
      <c r="B51" s="42" t="s">
        <v>26</v>
      </c>
      <c r="C51" s="57" t="s">
        <v>63</v>
      </c>
      <c r="D51" s="35">
        <f>D52</f>
        <v>300000</v>
      </c>
    </row>
    <row r="52" spans="1:4" ht="30" customHeight="1" x14ac:dyDescent="0.2">
      <c r="A52" s="39" t="s">
        <v>46</v>
      </c>
      <c r="B52" s="36" t="s">
        <v>26</v>
      </c>
      <c r="C52" s="55" t="s">
        <v>45</v>
      </c>
      <c r="D52" s="38">
        <v>300000</v>
      </c>
    </row>
    <row r="53" spans="1:4" s="58" customFormat="1" ht="74.45" customHeight="1" x14ac:dyDescent="0.2">
      <c r="A53" s="42" t="s">
        <v>25</v>
      </c>
      <c r="B53" s="42" t="s">
        <v>26</v>
      </c>
      <c r="C53" s="59" t="s">
        <v>67</v>
      </c>
      <c r="D53" s="35">
        <f>D54</f>
        <v>32670</v>
      </c>
    </row>
    <row r="54" spans="1:4" ht="30" customHeight="1" x14ac:dyDescent="0.2">
      <c r="A54" s="20">
        <v>3100000000</v>
      </c>
      <c r="B54" s="36" t="s">
        <v>26</v>
      </c>
      <c r="C54" s="55" t="s">
        <v>54</v>
      </c>
      <c r="D54" s="38">
        <v>32670</v>
      </c>
    </row>
    <row r="55" spans="1:4" ht="75" x14ac:dyDescent="0.2">
      <c r="A55" s="33">
        <v>3719800</v>
      </c>
      <c r="B55" s="33">
        <v>9800</v>
      </c>
      <c r="C55" s="57" t="s">
        <v>55</v>
      </c>
      <c r="D55" s="35">
        <f>D56</f>
        <v>449900</v>
      </c>
    </row>
    <row r="56" spans="1:4" ht="30" customHeight="1" x14ac:dyDescent="0.2">
      <c r="A56" s="36" t="s">
        <v>11</v>
      </c>
      <c r="B56" s="36">
        <v>9800</v>
      </c>
      <c r="C56" s="55" t="s">
        <v>12</v>
      </c>
      <c r="D56" s="38">
        <v>449900</v>
      </c>
    </row>
    <row r="57" spans="1:4" s="58" customFormat="1" ht="112.5" x14ac:dyDescent="0.2">
      <c r="A57" s="33">
        <v>3719800</v>
      </c>
      <c r="B57" s="33">
        <v>9800</v>
      </c>
      <c r="C57" s="57" t="s">
        <v>68</v>
      </c>
      <c r="D57" s="35">
        <f>40000</f>
        <v>40000</v>
      </c>
    </row>
    <row r="58" spans="1:4" ht="30" customHeight="1" x14ac:dyDescent="0.2">
      <c r="A58" s="36" t="s">
        <v>11</v>
      </c>
      <c r="B58" s="36">
        <v>9800</v>
      </c>
      <c r="C58" s="55" t="s">
        <v>12</v>
      </c>
      <c r="D58" s="38">
        <f>40000</f>
        <v>40000</v>
      </c>
    </row>
    <row r="59" spans="1:4" s="58" customFormat="1" ht="131.25" x14ac:dyDescent="0.2">
      <c r="A59" s="33">
        <v>3719800</v>
      </c>
      <c r="B59" s="33">
        <v>9800</v>
      </c>
      <c r="C59" s="57" t="s">
        <v>64</v>
      </c>
      <c r="D59" s="35">
        <v>50000</v>
      </c>
    </row>
    <row r="60" spans="1:4" ht="30" customHeight="1" x14ac:dyDescent="0.2">
      <c r="A60" s="36" t="s">
        <v>11</v>
      </c>
      <c r="B60" s="36">
        <v>9800</v>
      </c>
      <c r="C60" s="55" t="s">
        <v>12</v>
      </c>
      <c r="D60" s="38">
        <f>50000</f>
        <v>50000</v>
      </c>
    </row>
    <row r="61" spans="1:4" s="58" customFormat="1" ht="118.15" customHeight="1" x14ac:dyDescent="0.2">
      <c r="A61" s="33">
        <v>3719800</v>
      </c>
      <c r="B61" s="33">
        <v>9800</v>
      </c>
      <c r="C61" s="57" t="s">
        <v>69</v>
      </c>
      <c r="D61" s="35">
        <v>20000</v>
      </c>
    </row>
    <row r="62" spans="1:4" ht="30" customHeight="1" x14ac:dyDescent="0.2">
      <c r="A62" s="36" t="s">
        <v>11</v>
      </c>
      <c r="B62" s="36">
        <v>9800</v>
      </c>
      <c r="C62" s="55" t="s">
        <v>12</v>
      </c>
      <c r="D62" s="38">
        <f>20000</f>
        <v>20000</v>
      </c>
    </row>
    <row r="63" spans="1:4" s="58" customFormat="1" ht="127.15" customHeight="1" x14ac:dyDescent="0.2">
      <c r="A63" s="33">
        <v>3719800</v>
      </c>
      <c r="B63" s="33">
        <v>9800</v>
      </c>
      <c r="C63" s="57" t="s">
        <v>65</v>
      </c>
      <c r="D63" s="35">
        <f>339900</f>
        <v>339900</v>
      </c>
    </row>
    <row r="64" spans="1:4" ht="30" customHeight="1" x14ac:dyDescent="0.2">
      <c r="A64" s="36" t="s">
        <v>11</v>
      </c>
      <c r="B64" s="36">
        <v>9800</v>
      </c>
      <c r="C64" s="37" t="s">
        <v>12</v>
      </c>
      <c r="D64" s="38">
        <f>339900</f>
        <v>339900</v>
      </c>
    </row>
    <row r="65" spans="1:7" ht="27" customHeight="1" x14ac:dyDescent="0.3">
      <c r="A65" s="87" t="s">
        <v>13</v>
      </c>
      <c r="B65" s="87"/>
      <c r="C65" s="87"/>
      <c r="D65" s="88"/>
    </row>
    <row r="66" spans="1:7" ht="18.75" x14ac:dyDescent="0.2">
      <c r="A66" s="42"/>
      <c r="B66" s="42"/>
      <c r="C66" s="43"/>
      <c r="D66" s="35"/>
    </row>
    <row r="67" spans="1:7" ht="18.75" x14ac:dyDescent="0.2">
      <c r="A67" s="44"/>
      <c r="B67" s="44"/>
      <c r="C67" s="45"/>
      <c r="D67" s="38"/>
    </row>
    <row r="68" spans="1:7" ht="26.45" customHeight="1" x14ac:dyDescent="0.3">
      <c r="A68" s="46" t="s">
        <v>14</v>
      </c>
      <c r="B68" s="46" t="s">
        <v>14</v>
      </c>
      <c r="C68" s="29" t="s">
        <v>15</v>
      </c>
      <c r="D68" s="47">
        <f>D69+D70</f>
        <v>35749346</v>
      </c>
    </row>
    <row r="69" spans="1:7" ht="26.45" customHeight="1" x14ac:dyDescent="0.3">
      <c r="A69" s="46" t="s">
        <v>14</v>
      </c>
      <c r="B69" s="46" t="s">
        <v>14</v>
      </c>
      <c r="C69" s="29" t="s">
        <v>16</v>
      </c>
      <c r="D69" s="47">
        <f>D33+D35+D55</f>
        <v>35749346</v>
      </c>
    </row>
    <row r="70" spans="1:7" ht="26.45" customHeight="1" x14ac:dyDescent="0.3">
      <c r="A70" s="46" t="s">
        <v>14</v>
      </c>
      <c r="B70" s="46" t="s">
        <v>14</v>
      </c>
      <c r="C70" s="29" t="s">
        <v>17</v>
      </c>
      <c r="D70" s="47">
        <v>0</v>
      </c>
    </row>
    <row r="73" spans="1:7" ht="43.15" customHeight="1" x14ac:dyDescent="0.3">
      <c r="A73" s="50" t="s">
        <v>41</v>
      </c>
      <c r="B73" s="50"/>
      <c r="C73" s="49"/>
      <c r="D73" s="50" t="s">
        <v>66</v>
      </c>
      <c r="E73" s="50"/>
      <c r="F73" s="49"/>
      <c r="G73" s="49"/>
    </row>
  </sheetData>
  <mergeCells count="17">
    <mergeCell ref="B13:C13"/>
    <mergeCell ref="A6:D6"/>
    <mergeCell ref="A7:D7"/>
    <mergeCell ref="A8:D8"/>
    <mergeCell ref="A9:D9"/>
    <mergeCell ref="A10:D10"/>
    <mergeCell ref="B14:C14"/>
    <mergeCell ref="A15:D15"/>
    <mergeCell ref="A22:D22"/>
    <mergeCell ref="A65:D65"/>
    <mergeCell ref="B16:C16"/>
    <mergeCell ref="B18:C18"/>
    <mergeCell ref="B20:C20"/>
    <mergeCell ref="B21:C21"/>
    <mergeCell ref="B23:C23"/>
    <mergeCell ref="B24:C24"/>
    <mergeCell ref="A32:D32"/>
  </mergeCells>
  <phoneticPr fontId="10" type="noConversion"/>
  <pageMargins left="0.78740157480314965" right="0.39370078740157483" top="0.39370078740157483" bottom="0.39370078740157483" header="0" footer="0"/>
  <pageSetup paperSize="9" scale="65" fitToHeight="5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topLeftCell="A56" zoomScale="60" zoomScaleNormal="100" workbookViewId="0">
      <selection activeCell="A9" sqref="A9:D9"/>
    </sheetView>
  </sheetViews>
  <sheetFormatPr defaultRowHeight="12.75" x14ac:dyDescent="0.2"/>
  <cols>
    <col min="1" max="2" width="20.7109375" customWidth="1"/>
    <col min="3" max="3" width="61.7109375" customWidth="1"/>
    <col min="4" max="4" width="52.5703125" customWidth="1"/>
  </cols>
  <sheetData>
    <row r="1" spans="1:5" ht="15.6" customHeight="1" x14ac:dyDescent="0.2">
      <c r="C1" s="3"/>
      <c r="D1" s="7" t="s">
        <v>71</v>
      </c>
      <c r="E1" s="6"/>
    </row>
    <row r="2" spans="1:5" ht="15.6" customHeight="1" x14ac:dyDescent="0.2">
      <c r="C2" s="3"/>
      <c r="D2" s="7" t="s">
        <v>48</v>
      </c>
      <c r="E2" s="6"/>
    </row>
    <row r="3" spans="1:5" ht="15.6" customHeight="1" x14ac:dyDescent="0.2">
      <c r="C3" s="3"/>
      <c r="D3" s="7" t="s">
        <v>49</v>
      </c>
      <c r="E3" s="6"/>
    </row>
    <row r="4" spans="1:5" ht="16.899999999999999" customHeight="1" x14ac:dyDescent="0.2">
      <c r="C4" s="4"/>
      <c r="D4" s="4" t="s">
        <v>35</v>
      </c>
      <c r="E4" s="2"/>
    </row>
    <row r="5" spans="1:5" x14ac:dyDescent="0.2">
      <c r="A5" s="1"/>
      <c r="C5" s="1"/>
      <c r="D5" s="1"/>
    </row>
    <row r="6" spans="1:5" ht="19.899999999999999" customHeight="1" x14ac:dyDescent="0.3">
      <c r="A6" s="103" t="s">
        <v>50</v>
      </c>
      <c r="B6" s="103"/>
      <c r="C6" s="103"/>
      <c r="D6" s="103"/>
    </row>
    <row r="7" spans="1:5" ht="21.75" customHeight="1" x14ac:dyDescent="0.3">
      <c r="A7" s="103" t="s">
        <v>52</v>
      </c>
      <c r="B7" s="103"/>
      <c r="C7" s="103"/>
      <c r="D7" s="103"/>
    </row>
    <row r="8" spans="1:5" ht="24.75" customHeight="1" x14ac:dyDescent="0.3">
      <c r="A8" s="103" t="s">
        <v>0</v>
      </c>
      <c r="B8" s="103"/>
      <c r="C8" s="103"/>
      <c r="D8" s="103"/>
    </row>
    <row r="9" spans="1:5" ht="18.75" customHeight="1" x14ac:dyDescent="0.2">
      <c r="A9" s="104" t="s">
        <v>1</v>
      </c>
      <c r="B9" s="105"/>
      <c r="C9" s="105"/>
      <c r="D9" s="105"/>
    </row>
    <row r="10" spans="1:5" ht="18.75" customHeight="1" x14ac:dyDescent="0.2">
      <c r="A10" s="105" t="s">
        <v>2</v>
      </c>
      <c r="B10" s="105"/>
      <c r="C10" s="105"/>
      <c r="D10" s="105"/>
    </row>
    <row r="11" spans="1:5" ht="21.95" customHeight="1" x14ac:dyDescent="0.3">
      <c r="A11" s="12" t="s">
        <v>3</v>
      </c>
      <c r="B11" s="5"/>
      <c r="C11" s="5"/>
      <c r="D11" s="5"/>
    </row>
    <row r="12" spans="1:5" ht="18.75" x14ac:dyDescent="0.3">
      <c r="A12" s="5"/>
      <c r="B12" s="5"/>
      <c r="C12" s="5"/>
      <c r="D12" s="13" t="s">
        <v>4</v>
      </c>
    </row>
    <row r="13" spans="1:5" ht="58.5" customHeight="1" x14ac:dyDescent="0.2">
      <c r="A13" s="9" t="s">
        <v>5</v>
      </c>
      <c r="B13" s="92" t="s">
        <v>6</v>
      </c>
      <c r="C13" s="93"/>
      <c r="D13" s="10" t="s">
        <v>7</v>
      </c>
    </row>
    <row r="14" spans="1:5" ht="21" customHeight="1" x14ac:dyDescent="0.2">
      <c r="A14" s="14">
        <v>1</v>
      </c>
      <c r="B14" s="94">
        <v>2</v>
      </c>
      <c r="C14" s="95"/>
      <c r="D14" s="15">
        <v>3</v>
      </c>
    </row>
    <row r="15" spans="1:5" ht="21" customHeight="1" x14ac:dyDescent="0.3">
      <c r="A15" s="88" t="s">
        <v>8</v>
      </c>
      <c r="B15" s="88"/>
      <c r="C15" s="88"/>
      <c r="D15" s="88"/>
    </row>
    <row r="16" spans="1:5" ht="62.45" hidden="1" customHeight="1" x14ac:dyDescent="0.2">
      <c r="A16" s="16" t="s">
        <v>9</v>
      </c>
      <c r="B16" s="99" t="s">
        <v>10</v>
      </c>
      <c r="C16" s="100"/>
      <c r="D16" s="19">
        <v>61113200</v>
      </c>
    </row>
    <row r="17" spans="1:4" ht="25.15" hidden="1" customHeight="1" x14ac:dyDescent="0.2">
      <c r="A17" s="20" t="s">
        <v>11</v>
      </c>
      <c r="B17" s="21" t="s">
        <v>12</v>
      </c>
      <c r="C17" s="22"/>
      <c r="D17" s="23">
        <v>61113200</v>
      </c>
    </row>
    <row r="18" spans="1:4" ht="61.9" hidden="1" customHeight="1" x14ac:dyDescent="0.2">
      <c r="A18" s="16">
        <v>41051200</v>
      </c>
      <c r="B18" s="99" t="s">
        <v>53</v>
      </c>
      <c r="C18" s="100"/>
      <c r="D18" s="19">
        <f>D19</f>
        <v>148440</v>
      </c>
    </row>
    <row r="19" spans="1:4" ht="24" hidden="1" customHeight="1" x14ac:dyDescent="0.2">
      <c r="A19" s="20">
        <v>3100000000</v>
      </c>
      <c r="B19" s="21" t="s">
        <v>54</v>
      </c>
      <c r="C19" s="22"/>
      <c r="D19" s="23">
        <f>148440</f>
        <v>148440</v>
      </c>
    </row>
    <row r="20" spans="1:4" ht="36" hidden="1" customHeight="1" x14ac:dyDescent="0.2">
      <c r="A20" s="16">
        <v>41053900</v>
      </c>
      <c r="B20" s="99" t="s">
        <v>56</v>
      </c>
      <c r="C20" s="100"/>
      <c r="D20" s="19">
        <f>D21</f>
        <v>187500</v>
      </c>
    </row>
    <row r="21" spans="1:4" ht="36" hidden="1" customHeight="1" x14ac:dyDescent="0.2">
      <c r="A21" s="36" t="s">
        <v>30</v>
      </c>
      <c r="B21" s="101" t="s">
        <v>31</v>
      </c>
      <c r="C21" s="102"/>
      <c r="D21" s="51">
        <v>187500</v>
      </c>
    </row>
    <row r="22" spans="1:4" ht="27" hidden="1" customHeight="1" x14ac:dyDescent="0.3">
      <c r="A22" s="88" t="s">
        <v>13</v>
      </c>
      <c r="B22" s="88"/>
      <c r="C22" s="88"/>
      <c r="D22" s="88"/>
    </row>
    <row r="23" spans="1:4" ht="97.15" hidden="1" customHeight="1" x14ac:dyDescent="0.2">
      <c r="A23" s="16">
        <v>41052600</v>
      </c>
      <c r="B23" s="99" t="s">
        <v>57</v>
      </c>
      <c r="C23" s="100"/>
      <c r="D23" s="19">
        <f>D24</f>
        <v>5285000</v>
      </c>
    </row>
    <row r="24" spans="1:4" ht="34.9" hidden="1" customHeight="1" x14ac:dyDescent="0.2">
      <c r="A24" s="20">
        <v>3100000000</v>
      </c>
      <c r="B24" s="101" t="s">
        <v>54</v>
      </c>
      <c r="C24" s="102"/>
      <c r="D24" s="23">
        <v>5285000</v>
      </c>
    </row>
    <row r="25" spans="1:4" ht="22.9" customHeight="1" x14ac:dyDescent="0.3">
      <c r="A25" s="28" t="s">
        <v>14</v>
      </c>
      <c r="B25" s="29" t="s">
        <v>15</v>
      </c>
      <c r="C25" s="30"/>
      <c r="D25" s="31">
        <f>D26+D27</f>
        <v>66734140</v>
      </c>
    </row>
    <row r="26" spans="1:4" ht="22.9" customHeight="1" x14ac:dyDescent="0.3">
      <c r="A26" s="28" t="s">
        <v>14</v>
      </c>
      <c r="B26" s="29" t="s">
        <v>16</v>
      </c>
      <c r="C26" s="30"/>
      <c r="D26" s="31">
        <f>D16+D18+D20</f>
        <v>61449140</v>
      </c>
    </row>
    <row r="27" spans="1:4" ht="22.9" customHeight="1" x14ac:dyDescent="0.3">
      <c r="A27" s="28" t="s">
        <v>14</v>
      </c>
      <c r="B27" s="29" t="s">
        <v>17</v>
      </c>
      <c r="C27" s="30"/>
      <c r="D27" s="31">
        <f>D23</f>
        <v>5285000</v>
      </c>
    </row>
    <row r="28" spans="1:4" ht="18.75" x14ac:dyDescent="0.3">
      <c r="A28" s="5"/>
      <c r="B28" s="5"/>
      <c r="C28" s="5"/>
      <c r="D28" s="5"/>
    </row>
    <row r="29" spans="1:4" ht="21.95" customHeight="1" x14ac:dyDescent="0.3">
      <c r="A29" s="12" t="s">
        <v>18</v>
      </c>
      <c r="B29" s="5"/>
      <c r="C29" s="5"/>
      <c r="D29" s="13" t="s">
        <v>4</v>
      </c>
    </row>
    <row r="30" spans="1:4" ht="120.75" customHeight="1" x14ac:dyDescent="0.2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.75" x14ac:dyDescent="0.2">
      <c r="A31" s="32">
        <v>1</v>
      </c>
      <c r="B31" s="32">
        <v>2</v>
      </c>
      <c r="C31" s="32">
        <v>3</v>
      </c>
      <c r="D31" s="32">
        <v>4</v>
      </c>
    </row>
    <row r="32" spans="1:4" ht="25.15" customHeight="1" x14ac:dyDescent="0.3">
      <c r="A32" s="87" t="s">
        <v>8</v>
      </c>
      <c r="B32" s="87"/>
      <c r="C32" s="87"/>
      <c r="D32" s="87"/>
    </row>
    <row r="33" spans="1:4" ht="25.9" hidden="1" customHeight="1" x14ac:dyDescent="0.2">
      <c r="A33" s="33" t="s">
        <v>22</v>
      </c>
      <c r="B33" s="33" t="s">
        <v>23</v>
      </c>
      <c r="C33" s="53" t="s">
        <v>24</v>
      </c>
      <c r="D33" s="35">
        <v>32991200</v>
      </c>
    </row>
    <row r="34" spans="1:4" ht="25.9" hidden="1" customHeight="1" x14ac:dyDescent="0.2">
      <c r="A34" s="36" t="s">
        <v>11</v>
      </c>
      <c r="B34" s="36" t="s">
        <v>23</v>
      </c>
      <c r="C34" s="52" t="s">
        <v>12</v>
      </c>
      <c r="D34" s="38">
        <v>32991200</v>
      </c>
    </row>
    <row r="35" spans="1:4" ht="39.6" customHeight="1" x14ac:dyDescent="0.2">
      <c r="A35" s="33" t="s">
        <v>25</v>
      </c>
      <c r="B35" s="33" t="s">
        <v>26</v>
      </c>
      <c r="C35" s="8" t="s">
        <v>36</v>
      </c>
      <c r="D35" s="35">
        <f>SUM(D36:D40)</f>
        <v>2308246</v>
      </c>
    </row>
    <row r="36" spans="1:4" ht="37.5" hidden="1" x14ac:dyDescent="0.2">
      <c r="A36" s="36" t="s">
        <v>28</v>
      </c>
      <c r="B36" s="36" t="s">
        <v>26</v>
      </c>
      <c r="C36" s="52" t="s">
        <v>29</v>
      </c>
      <c r="D36" s="38">
        <v>784560</v>
      </c>
    </row>
    <row r="37" spans="1:4" ht="37.5" hidden="1" x14ac:dyDescent="0.2">
      <c r="A37" s="36" t="s">
        <v>30</v>
      </c>
      <c r="B37" s="36" t="s">
        <v>26</v>
      </c>
      <c r="C37" s="52" t="s">
        <v>31</v>
      </c>
      <c r="D37" s="38">
        <f>98226+694000</f>
        <v>792226</v>
      </c>
    </row>
    <row r="38" spans="1:4" ht="25.15" hidden="1" customHeight="1" x14ac:dyDescent="0.2">
      <c r="A38" s="39" t="s">
        <v>32</v>
      </c>
      <c r="B38" s="39" t="s">
        <v>26</v>
      </c>
      <c r="C38" s="54" t="s">
        <v>33</v>
      </c>
      <c r="D38" s="41">
        <v>328790</v>
      </c>
    </row>
    <row r="39" spans="1:4" ht="25.9" hidden="1" customHeight="1" x14ac:dyDescent="0.2">
      <c r="A39" s="39" t="s">
        <v>46</v>
      </c>
      <c r="B39" s="36" t="s">
        <v>26</v>
      </c>
      <c r="C39" s="55" t="s">
        <v>45</v>
      </c>
      <c r="D39" s="38">
        <f>70000+300000</f>
        <v>370000</v>
      </c>
    </row>
    <row r="40" spans="1:4" ht="25.9" hidden="1" customHeight="1" x14ac:dyDescent="0.2">
      <c r="A40" s="20">
        <v>3100000000</v>
      </c>
      <c r="B40" s="36" t="s">
        <v>26</v>
      </c>
      <c r="C40" s="55" t="s">
        <v>54</v>
      </c>
      <c r="D40" s="38">
        <v>32670</v>
      </c>
    </row>
    <row r="41" spans="1:4" s="58" customFormat="1" ht="75" hidden="1" x14ac:dyDescent="0.2">
      <c r="A41" s="42" t="s">
        <v>25</v>
      </c>
      <c r="B41" s="42" t="s">
        <v>26</v>
      </c>
      <c r="C41" s="57" t="s">
        <v>58</v>
      </c>
      <c r="D41" s="35">
        <f>D42</f>
        <v>784560</v>
      </c>
    </row>
    <row r="42" spans="1:4" ht="37.5" hidden="1" x14ac:dyDescent="0.2">
      <c r="A42" s="36" t="s">
        <v>28</v>
      </c>
      <c r="B42" s="36" t="s">
        <v>26</v>
      </c>
      <c r="C42" s="55" t="s">
        <v>29</v>
      </c>
      <c r="D42" s="38">
        <v>784560</v>
      </c>
    </row>
    <row r="43" spans="1:4" s="58" customFormat="1" ht="56.25" hidden="1" x14ac:dyDescent="0.2">
      <c r="A43" s="42" t="s">
        <v>25</v>
      </c>
      <c r="B43" s="42" t="s">
        <v>26</v>
      </c>
      <c r="C43" s="57" t="s">
        <v>59</v>
      </c>
      <c r="D43" s="35">
        <f>D44</f>
        <v>98226</v>
      </c>
    </row>
    <row r="44" spans="1:4" ht="37.5" hidden="1" x14ac:dyDescent="0.2">
      <c r="A44" s="36" t="s">
        <v>30</v>
      </c>
      <c r="B44" s="36" t="s">
        <v>26</v>
      </c>
      <c r="C44" s="55" t="s">
        <v>31</v>
      </c>
      <c r="D44" s="38">
        <v>98226</v>
      </c>
    </row>
    <row r="45" spans="1:4" s="58" customFormat="1" ht="75" hidden="1" x14ac:dyDescent="0.2">
      <c r="A45" s="42" t="s">
        <v>25</v>
      </c>
      <c r="B45" s="42" t="s">
        <v>26</v>
      </c>
      <c r="C45" s="57" t="s">
        <v>60</v>
      </c>
      <c r="D45" s="35">
        <f>D46</f>
        <v>694000</v>
      </c>
    </row>
    <row r="46" spans="1:4" ht="37.5" hidden="1" x14ac:dyDescent="0.2">
      <c r="A46" s="36" t="s">
        <v>30</v>
      </c>
      <c r="B46" s="36" t="s">
        <v>26</v>
      </c>
      <c r="C46" s="55" t="s">
        <v>31</v>
      </c>
      <c r="D46" s="38">
        <v>694000</v>
      </c>
    </row>
    <row r="47" spans="1:4" s="58" customFormat="1" ht="56.25" hidden="1" x14ac:dyDescent="0.2">
      <c r="A47" s="42" t="s">
        <v>25</v>
      </c>
      <c r="B47" s="42" t="s">
        <v>26</v>
      </c>
      <c r="C47" s="57" t="s">
        <v>61</v>
      </c>
      <c r="D47" s="35">
        <f>D48</f>
        <v>328790</v>
      </c>
    </row>
    <row r="48" spans="1:4" ht="30" hidden="1" customHeight="1" x14ac:dyDescent="0.2">
      <c r="A48" s="39" t="s">
        <v>32</v>
      </c>
      <c r="B48" s="39" t="s">
        <v>26</v>
      </c>
      <c r="C48" s="56" t="s">
        <v>33</v>
      </c>
      <c r="D48" s="41">
        <v>328790</v>
      </c>
    </row>
    <row r="49" spans="1:4" s="58" customFormat="1" ht="131.25" hidden="1" x14ac:dyDescent="0.2">
      <c r="A49" s="42" t="s">
        <v>25</v>
      </c>
      <c r="B49" s="42" t="s">
        <v>26</v>
      </c>
      <c r="C49" s="57" t="s">
        <v>62</v>
      </c>
      <c r="D49" s="35">
        <f>D50</f>
        <v>70000</v>
      </c>
    </row>
    <row r="50" spans="1:4" ht="30" hidden="1" customHeight="1" x14ac:dyDescent="0.2">
      <c r="A50" s="39" t="s">
        <v>46</v>
      </c>
      <c r="B50" s="36" t="s">
        <v>26</v>
      </c>
      <c r="C50" s="55" t="s">
        <v>45</v>
      </c>
      <c r="D50" s="38">
        <f>70000</f>
        <v>70000</v>
      </c>
    </row>
    <row r="51" spans="1:4" s="58" customFormat="1" ht="75" hidden="1" x14ac:dyDescent="0.2">
      <c r="A51" s="42" t="s">
        <v>25</v>
      </c>
      <c r="B51" s="42" t="s">
        <v>26</v>
      </c>
      <c r="C51" s="57" t="s">
        <v>63</v>
      </c>
      <c r="D51" s="35">
        <f>D52</f>
        <v>300000</v>
      </c>
    </row>
    <row r="52" spans="1:4" ht="30" hidden="1" customHeight="1" x14ac:dyDescent="0.2">
      <c r="A52" s="39" t="s">
        <v>46</v>
      </c>
      <c r="B52" s="36" t="s">
        <v>26</v>
      </c>
      <c r="C52" s="55" t="s">
        <v>45</v>
      </c>
      <c r="D52" s="38">
        <v>300000</v>
      </c>
    </row>
    <row r="53" spans="1:4" s="58" customFormat="1" ht="79.5" hidden="1" customHeight="1" x14ac:dyDescent="0.2">
      <c r="A53" s="42" t="s">
        <v>25</v>
      </c>
      <c r="B53" s="42" t="s">
        <v>26</v>
      </c>
      <c r="C53" s="59" t="s">
        <v>67</v>
      </c>
      <c r="D53" s="35">
        <f>D54</f>
        <v>32670</v>
      </c>
    </row>
    <row r="54" spans="1:4" ht="30" hidden="1" customHeight="1" x14ac:dyDescent="0.2">
      <c r="A54" s="20">
        <v>3100000000</v>
      </c>
      <c r="B54" s="36" t="s">
        <v>26</v>
      </c>
      <c r="C54" s="55" t="s">
        <v>54</v>
      </c>
      <c r="D54" s="38">
        <v>32670</v>
      </c>
    </row>
    <row r="55" spans="1:4" ht="75" x14ac:dyDescent="0.2">
      <c r="A55" s="33">
        <v>3719800</v>
      </c>
      <c r="B55" s="33">
        <v>9800</v>
      </c>
      <c r="C55" s="57" t="s">
        <v>55</v>
      </c>
      <c r="D55" s="35">
        <f>D56</f>
        <v>549900</v>
      </c>
    </row>
    <row r="56" spans="1:4" ht="30" customHeight="1" x14ac:dyDescent="0.2">
      <c r="A56" s="36" t="s">
        <v>11</v>
      </c>
      <c r="B56" s="36">
        <v>9800</v>
      </c>
      <c r="C56" s="55" t="s">
        <v>12</v>
      </c>
      <c r="D56" s="38">
        <f>449900+50000+50000</f>
        <v>549900</v>
      </c>
    </row>
    <row r="57" spans="1:4" s="58" customFormat="1" ht="116.25" hidden="1" customHeight="1" x14ac:dyDescent="0.2">
      <c r="A57" s="33">
        <v>3719800</v>
      </c>
      <c r="B57" s="33">
        <v>9800</v>
      </c>
      <c r="C57" s="57" t="s">
        <v>68</v>
      </c>
      <c r="D57" s="35">
        <f>40000</f>
        <v>40000</v>
      </c>
    </row>
    <row r="58" spans="1:4" ht="30" hidden="1" customHeight="1" x14ac:dyDescent="0.2">
      <c r="A58" s="36" t="s">
        <v>11</v>
      </c>
      <c r="B58" s="36">
        <v>9800</v>
      </c>
      <c r="C58" s="55" t="s">
        <v>12</v>
      </c>
      <c r="D58" s="38">
        <f>40000</f>
        <v>40000</v>
      </c>
    </row>
    <row r="59" spans="1:4" s="58" customFormat="1" ht="112.5" x14ac:dyDescent="0.2">
      <c r="A59" s="33">
        <v>3719800</v>
      </c>
      <c r="B59" s="33">
        <v>9800</v>
      </c>
      <c r="C59" s="57" t="s">
        <v>72</v>
      </c>
      <c r="D59" s="35">
        <f>50000</f>
        <v>50000</v>
      </c>
    </row>
    <row r="60" spans="1:4" ht="30" customHeight="1" x14ac:dyDescent="0.2">
      <c r="A60" s="36" t="s">
        <v>11</v>
      </c>
      <c r="B60" s="36">
        <v>9800</v>
      </c>
      <c r="C60" s="55" t="s">
        <v>12</v>
      </c>
      <c r="D60" s="38">
        <f>50000</f>
        <v>50000</v>
      </c>
    </row>
    <row r="61" spans="1:4" s="58" customFormat="1" ht="131.25" x14ac:dyDescent="0.2">
      <c r="A61" s="33">
        <v>3719800</v>
      </c>
      <c r="B61" s="33">
        <v>9800</v>
      </c>
      <c r="C61" s="57" t="s">
        <v>70</v>
      </c>
      <c r="D61" s="35">
        <v>50000</v>
      </c>
    </row>
    <row r="62" spans="1:4" ht="30" customHeight="1" x14ac:dyDescent="0.2">
      <c r="A62" s="36" t="s">
        <v>11</v>
      </c>
      <c r="B62" s="36">
        <v>9800</v>
      </c>
      <c r="C62" s="55" t="s">
        <v>12</v>
      </c>
      <c r="D62" s="38">
        <f>50000</f>
        <v>50000</v>
      </c>
    </row>
    <row r="63" spans="1:4" s="58" customFormat="1" ht="131.25" hidden="1" x14ac:dyDescent="0.2">
      <c r="A63" s="33">
        <v>3719800</v>
      </c>
      <c r="B63" s="33">
        <v>9800</v>
      </c>
      <c r="C63" s="57" t="s">
        <v>64</v>
      </c>
      <c r="D63" s="35">
        <v>50000</v>
      </c>
    </row>
    <row r="64" spans="1:4" ht="30" hidden="1" customHeight="1" x14ac:dyDescent="0.2">
      <c r="A64" s="36" t="s">
        <v>11</v>
      </c>
      <c r="B64" s="36">
        <v>9800</v>
      </c>
      <c r="C64" s="55" t="s">
        <v>12</v>
      </c>
      <c r="D64" s="38">
        <f>50000</f>
        <v>50000</v>
      </c>
    </row>
    <row r="65" spans="1:7" s="58" customFormat="1" ht="118.15" hidden="1" customHeight="1" x14ac:dyDescent="0.2">
      <c r="A65" s="33">
        <v>3719800</v>
      </c>
      <c r="B65" s="33">
        <v>9800</v>
      </c>
      <c r="C65" s="57" t="s">
        <v>69</v>
      </c>
      <c r="D65" s="35">
        <v>20000</v>
      </c>
    </row>
    <row r="66" spans="1:7" ht="30" hidden="1" customHeight="1" x14ac:dyDescent="0.2">
      <c r="A66" s="36" t="s">
        <v>11</v>
      </c>
      <c r="B66" s="36">
        <v>9800</v>
      </c>
      <c r="C66" s="55" t="s">
        <v>12</v>
      </c>
      <c r="D66" s="38">
        <f>20000</f>
        <v>20000</v>
      </c>
    </row>
    <row r="67" spans="1:7" s="58" customFormat="1" ht="156.75" hidden="1" customHeight="1" x14ac:dyDescent="0.2">
      <c r="A67" s="33">
        <v>3719800</v>
      </c>
      <c r="B67" s="33">
        <v>9800</v>
      </c>
      <c r="C67" s="57" t="s">
        <v>65</v>
      </c>
      <c r="D67" s="35">
        <f>339900</f>
        <v>339900</v>
      </c>
    </row>
    <row r="68" spans="1:7" ht="30" hidden="1" customHeight="1" x14ac:dyDescent="0.2">
      <c r="A68" s="36" t="s">
        <v>11</v>
      </c>
      <c r="B68" s="36">
        <v>9800</v>
      </c>
      <c r="C68" s="37" t="s">
        <v>12</v>
      </c>
      <c r="D68" s="38">
        <f>339900</f>
        <v>339900</v>
      </c>
    </row>
    <row r="69" spans="1:7" ht="21" customHeight="1" x14ac:dyDescent="0.3">
      <c r="A69" s="87" t="s">
        <v>13</v>
      </c>
      <c r="B69" s="87"/>
      <c r="C69" s="87"/>
      <c r="D69" s="88"/>
    </row>
    <row r="70" spans="1:7" ht="18.75" hidden="1" x14ac:dyDescent="0.2">
      <c r="A70" s="42"/>
      <c r="B70" s="42"/>
      <c r="C70" s="43"/>
      <c r="D70" s="35"/>
    </row>
    <row r="71" spans="1:7" ht="18.75" hidden="1" x14ac:dyDescent="0.2">
      <c r="A71" s="44"/>
      <c r="B71" s="44"/>
      <c r="C71" s="45"/>
      <c r="D71" s="38"/>
    </row>
    <row r="72" spans="1:7" ht="26.45" customHeight="1" x14ac:dyDescent="0.3">
      <c r="A72" s="46" t="s">
        <v>14</v>
      </c>
      <c r="B72" s="46" t="s">
        <v>14</v>
      </c>
      <c r="C72" s="29" t="s">
        <v>15</v>
      </c>
      <c r="D72" s="47">
        <f>D73+D74</f>
        <v>35849346</v>
      </c>
    </row>
    <row r="73" spans="1:7" ht="26.45" customHeight="1" x14ac:dyDescent="0.3">
      <c r="A73" s="46" t="s">
        <v>14</v>
      </c>
      <c r="B73" s="46" t="s">
        <v>14</v>
      </c>
      <c r="C73" s="29" t="s">
        <v>16</v>
      </c>
      <c r="D73" s="47">
        <f>D33+D35+D55</f>
        <v>35849346</v>
      </c>
    </row>
    <row r="74" spans="1:7" ht="26.45" customHeight="1" x14ac:dyDescent="0.3">
      <c r="A74" s="46" t="s">
        <v>14</v>
      </c>
      <c r="B74" s="46" t="s">
        <v>14</v>
      </c>
      <c r="C74" s="29" t="s">
        <v>17</v>
      </c>
      <c r="D74" s="47">
        <v>0</v>
      </c>
    </row>
    <row r="75" spans="1:7" ht="48.75" customHeight="1" x14ac:dyDescent="0.3">
      <c r="A75" s="50" t="s">
        <v>41</v>
      </c>
      <c r="B75" s="50"/>
      <c r="C75" s="49"/>
      <c r="D75" s="50" t="s">
        <v>66</v>
      </c>
      <c r="E75" s="50"/>
      <c r="F75" s="49"/>
      <c r="G75" s="49"/>
    </row>
  </sheetData>
  <mergeCells count="17">
    <mergeCell ref="B13:C13"/>
    <mergeCell ref="B24:C24"/>
    <mergeCell ref="B16:C16"/>
    <mergeCell ref="B18:C18"/>
    <mergeCell ref="B14:C14"/>
    <mergeCell ref="A15:D15"/>
    <mergeCell ref="A22:D22"/>
    <mergeCell ref="A6:D6"/>
    <mergeCell ref="A7:D7"/>
    <mergeCell ref="A8:D8"/>
    <mergeCell ref="A9:D9"/>
    <mergeCell ref="A10:D10"/>
    <mergeCell ref="B23:C23"/>
    <mergeCell ref="B20:C20"/>
    <mergeCell ref="A69:D69"/>
    <mergeCell ref="B21:C21"/>
    <mergeCell ref="A32:D32"/>
  </mergeCells>
  <phoneticPr fontId="10" type="noConversion"/>
  <pageMargins left="0.78740157480314965" right="0.39370078740157483" top="0.39370078740157483" bottom="0.39370078740157483" header="0" footer="0"/>
  <pageSetup paperSize="9" scale="64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view="pageBreakPreview" zoomScale="60" zoomScaleNormal="100" workbookViewId="0">
      <selection activeCell="B28" sqref="B28:C28"/>
    </sheetView>
  </sheetViews>
  <sheetFormatPr defaultColWidth="8.85546875" defaultRowHeight="12.75" x14ac:dyDescent="0.2"/>
  <cols>
    <col min="1" max="2" width="20.7109375" style="64" customWidth="1"/>
    <col min="3" max="3" width="61.7109375" style="64" customWidth="1"/>
    <col min="4" max="4" width="52.5703125" style="64" customWidth="1"/>
    <col min="5" max="16384" width="8.85546875" style="64"/>
  </cols>
  <sheetData>
    <row r="1" spans="1:5" ht="15.6" customHeight="1" x14ac:dyDescent="0.2">
      <c r="C1" s="3"/>
      <c r="D1" s="7" t="s">
        <v>51</v>
      </c>
      <c r="E1" s="6"/>
    </row>
    <row r="2" spans="1:5" ht="15.6" customHeight="1" x14ac:dyDescent="0.2">
      <c r="C2" s="3"/>
      <c r="D2" s="7" t="s">
        <v>48</v>
      </c>
      <c r="E2" s="6"/>
    </row>
    <row r="3" spans="1:5" ht="15.6" customHeight="1" x14ac:dyDescent="0.2">
      <c r="C3" s="3"/>
      <c r="D3" s="7" t="s">
        <v>49</v>
      </c>
      <c r="E3" s="6"/>
    </row>
    <row r="4" spans="1:5" ht="16.899999999999999" customHeight="1" x14ac:dyDescent="0.2">
      <c r="C4" s="4"/>
      <c r="D4" s="4" t="s">
        <v>35</v>
      </c>
      <c r="E4" s="2"/>
    </row>
    <row r="5" spans="1:5" x14ac:dyDescent="0.2">
      <c r="A5" s="1"/>
      <c r="C5" s="1"/>
      <c r="D5" s="1"/>
    </row>
    <row r="6" spans="1:5" ht="19.899999999999999" customHeight="1" x14ac:dyDescent="0.3">
      <c r="A6" s="103" t="s">
        <v>50</v>
      </c>
      <c r="B6" s="103"/>
      <c r="C6" s="103"/>
      <c r="D6" s="103"/>
    </row>
    <row r="7" spans="1:5" ht="21.75" customHeight="1" x14ac:dyDescent="0.3">
      <c r="A7" s="103" t="s">
        <v>52</v>
      </c>
      <c r="B7" s="103"/>
      <c r="C7" s="103"/>
      <c r="D7" s="103"/>
    </row>
    <row r="8" spans="1:5" ht="24.75" customHeight="1" x14ac:dyDescent="0.3">
      <c r="A8" s="103" t="s">
        <v>0</v>
      </c>
      <c r="B8" s="103"/>
      <c r="C8" s="103"/>
      <c r="D8" s="103"/>
    </row>
    <row r="9" spans="1:5" ht="18.75" customHeight="1" x14ac:dyDescent="0.2">
      <c r="A9" s="104" t="s">
        <v>1</v>
      </c>
      <c r="B9" s="105"/>
      <c r="C9" s="105"/>
      <c r="D9" s="105"/>
    </row>
    <row r="10" spans="1:5" ht="18.75" customHeight="1" x14ac:dyDescent="0.2">
      <c r="A10" s="105" t="s">
        <v>2</v>
      </c>
      <c r="B10" s="105"/>
      <c r="C10" s="105"/>
      <c r="D10" s="105"/>
    </row>
    <row r="11" spans="1:5" ht="21.95" customHeight="1" x14ac:dyDescent="0.3">
      <c r="A11" s="12" t="s">
        <v>3</v>
      </c>
      <c r="B11" s="5"/>
      <c r="C11" s="5"/>
      <c r="D11" s="5"/>
    </row>
    <row r="12" spans="1:5" ht="18.75" x14ac:dyDescent="0.3">
      <c r="A12" s="5"/>
      <c r="B12" s="5"/>
      <c r="C12" s="5"/>
      <c r="D12" s="13" t="s">
        <v>4</v>
      </c>
    </row>
    <row r="13" spans="1:5" ht="58.5" customHeight="1" x14ac:dyDescent="0.2">
      <c r="A13" s="60" t="s">
        <v>5</v>
      </c>
      <c r="B13" s="92" t="s">
        <v>6</v>
      </c>
      <c r="C13" s="93"/>
      <c r="D13" s="61" t="s">
        <v>7</v>
      </c>
    </row>
    <row r="14" spans="1:5" ht="21" customHeight="1" x14ac:dyDescent="0.2">
      <c r="A14" s="62">
        <v>1</v>
      </c>
      <c r="B14" s="94">
        <v>2</v>
      </c>
      <c r="C14" s="95"/>
      <c r="D14" s="63">
        <v>3</v>
      </c>
    </row>
    <row r="15" spans="1:5" ht="21" customHeight="1" x14ac:dyDescent="0.3">
      <c r="A15" s="88" t="s">
        <v>8</v>
      </c>
      <c r="B15" s="88"/>
      <c r="C15" s="88"/>
      <c r="D15" s="88"/>
    </row>
    <row r="16" spans="1:5" ht="62.45" hidden="1" customHeight="1" x14ac:dyDescent="0.2">
      <c r="A16" s="16" t="s">
        <v>9</v>
      </c>
      <c r="B16" s="99" t="s">
        <v>10</v>
      </c>
      <c r="C16" s="100"/>
      <c r="D16" s="19">
        <v>61113200</v>
      </c>
    </row>
    <row r="17" spans="1:4" ht="25.15" hidden="1" customHeight="1" x14ac:dyDescent="0.2">
      <c r="A17" s="20" t="s">
        <v>11</v>
      </c>
      <c r="B17" s="21" t="s">
        <v>12</v>
      </c>
      <c r="C17" s="22"/>
      <c r="D17" s="23">
        <v>61113200</v>
      </c>
    </row>
    <row r="18" spans="1:4" ht="60" customHeight="1" x14ac:dyDescent="0.2">
      <c r="A18" s="16">
        <v>41034500</v>
      </c>
      <c r="B18" s="99" t="s">
        <v>73</v>
      </c>
      <c r="C18" s="100"/>
      <c r="D18" s="19">
        <f>2000000</f>
        <v>2000000</v>
      </c>
    </row>
    <row r="19" spans="1:4" ht="25.15" customHeight="1" x14ac:dyDescent="0.2">
      <c r="A19" s="20" t="s">
        <v>11</v>
      </c>
      <c r="B19" s="21" t="s">
        <v>12</v>
      </c>
      <c r="C19" s="22"/>
      <c r="D19" s="23">
        <f>2000000</f>
        <v>2000000</v>
      </c>
    </row>
    <row r="20" spans="1:4" ht="61.9" hidden="1" customHeight="1" x14ac:dyDescent="0.2">
      <c r="A20" s="16">
        <v>41051200</v>
      </c>
      <c r="B20" s="99" t="s">
        <v>53</v>
      </c>
      <c r="C20" s="100"/>
      <c r="D20" s="19">
        <f>D21</f>
        <v>148440</v>
      </c>
    </row>
    <row r="21" spans="1:4" ht="24" hidden="1" customHeight="1" x14ac:dyDescent="0.2">
      <c r="A21" s="20">
        <v>3100000000</v>
      </c>
      <c r="B21" s="21" t="s">
        <v>54</v>
      </c>
      <c r="C21" s="22"/>
      <c r="D21" s="23">
        <f>148440</f>
        <v>148440</v>
      </c>
    </row>
    <row r="22" spans="1:4" ht="36" hidden="1" customHeight="1" x14ac:dyDescent="0.2">
      <c r="A22" s="16">
        <v>41053900</v>
      </c>
      <c r="B22" s="99" t="s">
        <v>56</v>
      </c>
      <c r="C22" s="100"/>
      <c r="D22" s="19">
        <f>D23</f>
        <v>187500</v>
      </c>
    </row>
    <row r="23" spans="1:4" ht="36" hidden="1" customHeight="1" x14ac:dyDescent="0.2">
      <c r="A23" s="36" t="s">
        <v>30</v>
      </c>
      <c r="B23" s="101" t="s">
        <v>31</v>
      </c>
      <c r="C23" s="102"/>
      <c r="D23" s="51">
        <v>187500</v>
      </c>
    </row>
    <row r="24" spans="1:4" ht="27" customHeight="1" x14ac:dyDescent="0.3">
      <c r="A24" s="88" t="s">
        <v>13</v>
      </c>
      <c r="B24" s="88"/>
      <c r="C24" s="88"/>
      <c r="D24" s="88"/>
    </row>
    <row r="25" spans="1:4" ht="97.15" customHeight="1" x14ac:dyDescent="0.2">
      <c r="A25" s="16">
        <v>41052600</v>
      </c>
      <c r="B25" s="99" t="s">
        <v>57</v>
      </c>
      <c r="C25" s="100"/>
      <c r="D25" s="19">
        <f>D26</f>
        <v>5285000</v>
      </c>
    </row>
    <row r="26" spans="1:4" ht="34.9" customHeight="1" x14ac:dyDescent="0.2">
      <c r="A26" s="20">
        <v>3100000000</v>
      </c>
      <c r="B26" s="101" t="s">
        <v>54</v>
      </c>
      <c r="C26" s="102"/>
      <c r="D26" s="23">
        <f>5285000+1311000-1311000</f>
        <v>5285000</v>
      </c>
    </row>
    <row r="27" spans="1:4" ht="75" customHeight="1" x14ac:dyDescent="0.2">
      <c r="A27" s="16">
        <v>41057100</v>
      </c>
      <c r="B27" s="99" t="s">
        <v>76</v>
      </c>
      <c r="C27" s="100"/>
      <c r="D27" s="19">
        <f>D28</f>
        <v>1311000</v>
      </c>
    </row>
    <row r="28" spans="1:4" ht="34.9" customHeight="1" x14ac:dyDescent="0.2">
      <c r="A28" s="20">
        <v>3100000000</v>
      </c>
      <c r="B28" s="101" t="s">
        <v>54</v>
      </c>
      <c r="C28" s="102"/>
      <c r="D28" s="23">
        <f>1311000</f>
        <v>1311000</v>
      </c>
    </row>
    <row r="29" spans="1:4" ht="22.9" customHeight="1" x14ac:dyDescent="0.3">
      <c r="A29" s="28" t="s">
        <v>14</v>
      </c>
      <c r="B29" s="29" t="s">
        <v>15</v>
      </c>
      <c r="C29" s="30"/>
      <c r="D29" s="31">
        <f>D30+D31</f>
        <v>70045140</v>
      </c>
    </row>
    <row r="30" spans="1:4" ht="22.9" customHeight="1" x14ac:dyDescent="0.3">
      <c r="A30" s="28" t="s">
        <v>14</v>
      </c>
      <c r="B30" s="29" t="s">
        <v>16</v>
      </c>
      <c r="C30" s="30"/>
      <c r="D30" s="31">
        <f>D16+D18+D20+D22</f>
        <v>63449140</v>
      </c>
    </row>
    <row r="31" spans="1:4" ht="22.9" customHeight="1" x14ac:dyDescent="0.3">
      <c r="A31" s="28" t="s">
        <v>14</v>
      </c>
      <c r="B31" s="29" t="s">
        <v>17</v>
      </c>
      <c r="C31" s="30"/>
      <c r="D31" s="31">
        <f>D25+D27</f>
        <v>6596000</v>
      </c>
    </row>
    <row r="32" spans="1:4" ht="18.75" x14ac:dyDescent="0.3">
      <c r="A32" s="5"/>
      <c r="B32" s="5"/>
      <c r="C32" s="5"/>
      <c r="D32" s="5"/>
    </row>
    <row r="33" spans="1:4" ht="21.95" customHeight="1" x14ac:dyDescent="0.3">
      <c r="A33" s="12" t="s">
        <v>18</v>
      </c>
      <c r="B33" s="5"/>
      <c r="C33" s="5"/>
      <c r="D33" s="13" t="s">
        <v>4</v>
      </c>
    </row>
    <row r="34" spans="1:4" ht="99.6" customHeight="1" x14ac:dyDescent="0.2">
      <c r="A34" s="11" t="s">
        <v>19</v>
      </c>
      <c r="B34" s="11" t="s">
        <v>20</v>
      </c>
      <c r="C34" s="11" t="s">
        <v>21</v>
      </c>
      <c r="D34" s="11" t="s">
        <v>7</v>
      </c>
    </row>
    <row r="35" spans="1:4" ht="19.149999999999999" customHeight="1" x14ac:dyDescent="0.2">
      <c r="A35" s="32">
        <v>1</v>
      </c>
      <c r="B35" s="32">
        <v>2</v>
      </c>
      <c r="C35" s="32">
        <v>3</v>
      </c>
      <c r="D35" s="32">
        <v>4</v>
      </c>
    </row>
    <row r="36" spans="1:4" ht="25.15" customHeight="1" x14ac:dyDescent="0.3">
      <c r="A36" s="87" t="s">
        <v>8</v>
      </c>
      <c r="B36" s="87"/>
      <c r="C36" s="87"/>
      <c r="D36" s="87"/>
    </row>
    <row r="37" spans="1:4" ht="25.9" hidden="1" customHeight="1" x14ac:dyDescent="0.2">
      <c r="A37" s="33" t="s">
        <v>22</v>
      </c>
      <c r="B37" s="33" t="s">
        <v>23</v>
      </c>
      <c r="C37" s="53" t="s">
        <v>24</v>
      </c>
      <c r="D37" s="35">
        <v>32991200</v>
      </c>
    </row>
    <row r="38" spans="1:4" ht="25.9" hidden="1" customHeight="1" x14ac:dyDescent="0.2">
      <c r="A38" s="36" t="s">
        <v>11</v>
      </c>
      <c r="B38" s="36" t="s">
        <v>23</v>
      </c>
      <c r="C38" s="52" t="s">
        <v>12</v>
      </c>
      <c r="D38" s="38">
        <v>32991200</v>
      </c>
    </row>
    <row r="39" spans="1:4" ht="39.6" customHeight="1" x14ac:dyDescent="0.2">
      <c r="A39" s="33" t="s">
        <v>25</v>
      </c>
      <c r="B39" s="33" t="s">
        <v>26</v>
      </c>
      <c r="C39" s="8" t="s">
        <v>36</v>
      </c>
      <c r="D39" s="35">
        <f>SUM(D40:D44)</f>
        <v>2678246</v>
      </c>
    </row>
    <row r="40" spans="1:4" ht="37.5" x14ac:dyDescent="0.2">
      <c r="A40" s="36" t="s">
        <v>28</v>
      </c>
      <c r="B40" s="36" t="s">
        <v>26</v>
      </c>
      <c r="C40" s="52" t="s">
        <v>29</v>
      </c>
      <c r="D40" s="38">
        <v>784560</v>
      </c>
    </row>
    <row r="41" spans="1:4" s="69" customFormat="1" ht="37.5" x14ac:dyDescent="0.2">
      <c r="A41" s="66" t="s">
        <v>30</v>
      </c>
      <c r="B41" s="66" t="s">
        <v>26</v>
      </c>
      <c r="C41" s="67" t="s">
        <v>31</v>
      </c>
      <c r="D41" s="68">
        <f>98226+694000+150000+20000</f>
        <v>962226</v>
      </c>
    </row>
    <row r="42" spans="1:4" ht="25.15" hidden="1" customHeight="1" x14ac:dyDescent="0.2">
      <c r="A42" s="39" t="s">
        <v>32</v>
      </c>
      <c r="B42" s="39" t="s">
        <v>26</v>
      </c>
      <c r="C42" s="54" t="s">
        <v>33</v>
      </c>
      <c r="D42" s="41">
        <v>328790</v>
      </c>
    </row>
    <row r="43" spans="1:4" ht="25.9" hidden="1" customHeight="1" x14ac:dyDescent="0.2">
      <c r="A43" s="39" t="s">
        <v>46</v>
      </c>
      <c r="B43" s="36" t="s">
        <v>26</v>
      </c>
      <c r="C43" s="55" t="s">
        <v>45</v>
      </c>
      <c r="D43" s="38">
        <f>70000+300000+200000</f>
        <v>570000</v>
      </c>
    </row>
    <row r="44" spans="1:4" ht="25.9" hidden="1" customHeight="1" x14ac:dyDescent="0.2">
      <c r="A44" s="20">
        <v>3100000000</v>
      </c>
      <c r="B44" s="36" t="s">
        <v>26</v>
      </c>
      <c r="C44" s="55" t="s">
        <v>54</v>
      </c>
      <c r="D44" s="38">
        <v>32670</v>
      </c>
    </row>
    <row r="45" spans="1:4" s="58" customFormat="1" ht="75" hidden="1" x14ac:dyDescent="0.2">
      <c r="A45" s="42" t="s">
        <v>25</v>
      </c>
      <c r="B45" s="42" t="s">
        <v>26</v>
      </c>
      <c r="C45" s="57" t="s">
        <v>58</v>
      </c>
      <c r="D45" s="35">
        <f>D46</f>
        <v>784560</v>
      </c>
    </row>
    <row r="46" spans="1:4" ht="37.5" hidden="1" x14ac:dyDescent="0.2">
      <c r="A46" s="36" t="s">
        <v>28</v>
      </c>
      <c r="B46" s="36" t="s">
        <v>26</v>
      </c>
      <c r="C46" s="55" t="s">
        <v>29</v>
      </c>
      <c r="D46" s="38">
        <v>784560</v>
      </c>
    </row>
    <row r="47" spans="1:4" s="58" customFormat="1" ht="72" customHeight="1" x14ac:dyDescent="0.2">
      <c r="A47" s="42" t="s">
        <v>25</v>
      </c>
      <c r="B47" s="42" t="s">
        <v>26</v>
      </c>
      <c r="C47" s="57" t="s">
        <v>59</v>
      </c>
      <c r="D47" s="35">
        <f>D48</f>
        <v>118226</v>
      </c>
    </row>
    <row r="48" spans="1:4" s="69" customFormat="1" ht="37.5" x14ac:dyDescent="0.2">
      <c r="A48" s="66" t="s">
        <v>30</v>
      </c>
      <c r="B48" s="66" t="s">
        <v>26</v>
      </c>
      <c r="C48" s="70" t="s">
        <v>31</v>
      </c>
      <c r="D48" s="68">
        <f>98226+20000</f>
        <v>118226</v>
      </c>
    </row>
    <row r="49" spans="1:4" s="58" customFormat="1" ht="80.45" customHeight="1" x14ac:dyDescent="0.2">
      <c r="A49" s="42" t="s">
        <v>25</v>
      </c>
      <c r="B49" s="42" t="s">
        <v>26</v>
      </c>
      <c r="C49" s="57" t="s">
        <v>60</v>
      </c>
      <c r="D49" s="35">
        <f>D50</f>
        <v>844000</v>
      </c>
    </row>
    <row r="50" spans="1:4" ht="37.5" x14ac:dyDescent="0.2">
      <c r="A50" s="36" t="s">
        <v>30</v>
      </c>
      <c r="B50" s="36" t="s">
        <v>26</v>
      </c>
      <c r="C50" s="55" t="s">
        <v>31</v>
      </c>
      <c r="D50" s="38">
        <f>694000+150000</f>
        <v>844000</v>
      </c>
    </row>
    <row r="51" spans="1:4" s="58" customFormat="1" ht="56.25" hidden="1" x14ac:dyDescent="0.2">
      <c r="A51" s="42" t="s">
        <v>25</v>
      </c>
      <c r="B51" s="42" t="s">
        <v>26</v>
      </c>
      <c r="C51" s="57" t="s">
        <v>61</v>
      </c>
      <c r="D51" s="35">
        <f>D52</f>
        <v>328790</v>
      </c>
    </row>
    <row r="52" spans="1:4" ht="30" hidden="1" customHeight="1" x14ac:dyDescent="0.2">
      <c r="A52" s="39" t="s">
        <v>32</v>
      </c>
      <c r="B52" s="39" t="s">
        <v>26</v>
      </c>
      <c r="C52" s="56" t="s">
        <v>33</v>
      </c>
      <c r="D52" s="41">
        <v>328790</v>
      </c>
    </row>
    <row r="53" spans="1:4" s="58" customFormat="1" ht="131.25" hidden="1" x14ac:dyDescent="0.2">
      <c r="A53" s="42" t="s">
        <v>25</v>
      </c>
      <c r="B53" s="42" t="s">
        <v>26</v>
      </c>
      <c r="C53" s="57" t="s">
        <v>62</v>
      </c>
      <c r="D53" s="35">
        <f>D54</f>
        <v>70000</v>
      </c>
    </row>
    <row r="54" spans="1:4" ht="30" hidden="1" customHeight="1" x14ac:dyDescent="0.2">
      <c r="A54" s="39" t="s">
        <v>46</v>
      </c>
      <c r="B54" s="36" t="s">
        <v>26</v>
      </c>
      <c r="C54" s="55" t="s">
        <v>45</v>
      </c>
      <c r="D54" s="38">
        <f>70000</f>
        <v>70000</v>
      </c>
    </row>
    <row r="55" spans="1:4" s="58" customFormat="1" ht="75" x14ac:dyDescent="0.2">
      <c r="A55" s="42" t="s">
        <v>25</v>
      </c>
      <c r="B55" s="42" t="s">
        <v>26</v>
      </c>
      <c r="C55" s="57" t="s">
        <v>63</v>
      </c>
      <c r="D55" s="35">
        <f>D56</f>
        <v>500000</v>
      </c>
    </row>
    <row r="56" spans="1:4" ht="30" customHeight="1" x14ac:dyDescent="0.2">
      <c r="A56" s="39" t="s">
        <v>46</v>
      </c>
      <c r="B56" s="36" t="s">
        <v>26</v>
      </c>
      <c r="C56" s="55" t="s">
        <v>45</v>
      </c>
      <c r="D56" s="38">
        <f>300000+200000</f>
        <v>500000</v>
      </c>
    </row>
    <row r="57" spans="1:4" s="58" customFormat="1" ht="79.5" hidden="1" customHeight="1" x14ac:dyDescent="0.2">
      <c r="A57" s="42" t="s">
        <v>25</v>
      </c>
      <c r="B57" s="42" t="s">
        <v>26</v>
      </c>
      <c r="C57" s="59" t="s">
        <v>67</v>
      </c>
      <c r="D57" s="35">
        <f>D58</f>
        <v>32670</v>
      </c>
    </row>
    <row r="58" spans="1:4" ht="30" hidden="1" customHeight="1" x14ac:dyDescent="0.2">
      <c r="A58" s="20">
        <v>3100000000</v>
      </c>
      <c r="B58" s="36" t="s">
        <v>26</v>
      </c>
      <c r="C58" s="55" t="s">
        <v>54</v>
      </c>
      <c r="D58" s="38">
        <v>32670</v>
      </c>
    </row>
    <row r="59" spans="1:4" ht="78.599999999999994" customHeight="1" x14ac:dyDescent="0.2">
      <c r="A59" s="33">
        <v>3719800</v>
      </c>
      <c r="B59" s="33">
        <v>9800</v>
      </c>
      <c r="C59" s="57" t="s">
        <v>55</v>
      </c>
      <c r="D59" s="35">
        <f>D60</f>
        <v>569900</v>
      </c>
    </row>
    <row r="60" spans="1:4" ht="30" customHeight="1" x14ac:dyDescent="0.2">
      <c r="A60" s="36" t="s">
        <v>11</v>
      </c>
      <c r="B60" s="36">
        <v>9800</v>
      </c>
      <c r="C60" s="55" t="s">
        <v>12</v>
      </c>
      <c r="D60" s="38">
        <f>449900+50000+50000+20000</f>
        <v>569900</v>
      </c>
    </row>
    <row r="61" spans="1:4" s="58" customFormat="1" ht="116.25" hidden="1" customHeight="1" x14ac:dyDescent="0.2">
      <c r="A61" s="33">
        <v>3719800</v>
      </c>
      <c r="B61" s="33">
        <v>9800</v>
      </c>
      <c r="C61" s="57" t="s">
        <v>68</v>
      </c>
      <c r="D61" s="35">
        <f>40000</f>
        <v>40000</v>
      </c>
    </row>
    <row r="62" spans="1:4" ht="30" hidden="1" customHeight="1" x14ac:dyDescent="0.2">
      <c r="A62" s="36" t="s">
        <v>11</v>
      </c>
      <c r="B62" s="36">
        <v>9800</v>
      </c>
      <c r="C62" s="55" t="s">
        <v>12</v>
      </c>
      <c r="D62" s="38">
        <f>40000</f>
        <v>40000</v>
      </c>
    </row>
    <row r="63" spans="1:4" s="58" customFormat="1" ht="112.5" hidden="1" x14ac:dyDescent="0.2">
      <c r="A63" s="33">
        <v>3719800</v>
      </c>
      <c r="B63" s="33">
        <v>9800</v>
      </c>
      <c r="C63" s="57" t="s">
        <v>72</v>
      </c>
      <c r="D63" s="35">
        <f>50000</f>
        <v>50000</v>
      </c>
    </row>
    <row r="64" spans="1:4" ht="30" hidden="1" customHeight="1" x14ac:dyDescent="0.2">
      <c r="A64" s="36" t="s">
        <v>11</v>
      </c>
      <c r="B64" s="36">
        <v>9800</v>
      </c>
      <c r="C64" s="55" t="s">
        <v>12</v>
      </c>
      <c r="D64" s="38">
        <f>50000</f>
        <v>50000</v>
      </c>
    </row>
    <row r="65" spans="1:4" s="58" customFormat="1" ht="131.25" hidden="1" x14ac:dyDescent="0.2">
      <c r="A65" s="33">
        <v>3719800</v>
      </c>
      <c r="B65" s="33">
        <v>9800</v>
      </c>
      <c r="C65" s="57" t="s">
        <v>70</v>
      </c>
      <c r="D65" s="35">
        <v>50000</v>
      </c>
    </row>
    <row r="66" spans="1:4" ht="30" hidden="1" customHeight="1" x14ac:dyDescent="0.2">
      <c r="A66" s="36" t="s">
        <v>11</v>
      </c>
      <c r="B66" s="36">
        <v>9800</v>
      </c>
      <c r="C66" s="55" t="s">
        <v>12</v>
      </c>
      <c r="D66" s="38">
        <f>50000</f>
        <v>50000</v>
      </c>
    </row>
    <row r="67" spans="1:4" s="58" customFormat="1" ht="131.25" hidden="1" x14ac:dyDescent="0.2">
      <c r="A67" s="33">
        <v>3719800</v>
      </c>
      <c r="B67" s="33">
        <v>9800</v>
      </c>
      <c r="C67" s="57" t="s">
        <v>64</v>
      </c>
      <c r="D67" s="35">
        <v>50000</v>
      </c>
    </row>
    <row r="68" spans="1:4" ht="30" hidden="1" customHeight="1" x14ac:dyDescent="0.2">
      <c r="A68" s="36" t="s">
        <v>11</v>
      </c>
      <c r="B68" s="36">
        <v>9800</v>
      </c>
      <c r="C68" s="55" t="s">
        <v>12</v>
      </c>
      <c r="D68" s="38">
        <f>50000</f>
        <v>50000</v>
      </c>
    </row>
    <row r="69" spans="1:4" s="58" customFormat="1" ht="118.15" hidden="1" customHeight="1" x14ac:dyDescent="0.2">
      <c r="A69" s="33">
        <v>3719800</v>
      </c>
      <c r="B69" s="33">
        <v>9800</v>
      </c>
      <c r="C69" s="57" t="s">
        <v>69</v>
      </c>
      <c r="D69" s="35">
        <v>20000</v>
      </c>
    </row>
    <row r="70" spans="1:4" ht="30" hidden="1" customHeight="1" x14ac:dyDescent="0.2">
      <c r="A70" s="36" t="s">
        <v>11</v>
      </c>
      <c r="B70" s="36">
        <v>9800</v>
      </c>
      <c r="C70" s="55" t="s">
        <v>12</v>
      </c>
      <c r="D70" s="38">
        <f>20000</f>
        <v>20000</v>
      </c>
    </row>
    <row r="71" spans="1:4" s="58" customFormat="1" ht="156.75" hidden="1" customHeight="1" x14ac:dyDescent="0.2">
      <c r="A71" s="33">
        <v>3719800</v>
      </c>
      <c r="B71" s="33">
        <v>9800</v>
      </c>
      <c r="C71" s="57" t="s">
        <v>74</v>
      </c>
      <c r="D71" s="35">
        <f>339900</f>
        <v>339900</v>
      </c>
    </row>
    <row r="72" spans="1:4" ht="30" hidden="1" customHeight="1" x14ac:dyDescent="0.2">
      <c r="A72" s="36" t="s">
        <v>11</v>
      </c>
      <c r="B72" s="36">
        <v>9800</v>
      </c>
      <c r="C72" s="37" t="s">
        <v>12</v>
      </c>
      <c r="D72" s="38">
        <f>339900</f>
        <v>339900</v>
      </c>
    </row>
    <row r="73" spans="1:4" ht="114" customHeight="1" x14ac:dyDescent="0.2">
      <c r="A73" s="33">
        <v>3719800</v>
      </c>
      <c r="B73" s="33">
        <v>9800</v>
      </c>
      <c r="C73" s="57" t="s">
        <v>75</v>
      </c>
      <c r="D73" s="35">
        <f>D74</f>
        <v>20000</v>
      </c>
    </row>
    <row r="74" spans="1:4" ht="30" customHeight="1" x14ac:dyDescent="0.2">
      <c r="A74" s="36" t="s">
        <v>11</v>
      </c>
      <c r="B74" s="36">
        <v>9800</v>
      </c>
      <c r="C74" s="37" t="s">
        <v>12</v>
      </c>
      <c r="D74" s="38">
        <f>20000</f>
        <v>20000</v>
      </c>
    </row>
    <row r="75" spans="1:4" ht="21" customHeight="1" x14ac:dyDescent="0.3">
      <c r="A75" s="87" t="s">
        <v>13</v>
      </c>
      <c r="B75" s="87"/>
      <c r="C75" s="87"/>
      <c r="D75" s="88"/>
    </row>
    <row r="76" spans="1:4" ht="18.75" hidden="1" x14ac:dyDescent="0.2">
      <c r="A76" s="42"/>
      <c r="B76" s="42"/>
      <c r="C76" s="43"/>
      <c r="D76" s="35"/>
    </row>
    <row r="77" spans="1:4" ht="18.75" hidden="1" x14ac:dyDescent="0.2">
      <c r="A77" s="44"/>
      <c r="B77" s="44"/>
      <c r="C77" s="45"/>
      <c r="D77" s="38"/>
    </row>
    <row r="78" spans="1:4" ht="26.45" customHeight="1" x14ac:dyDescent="0.3">
      <c r="A78" s="46" t="s">
        <v>14</v>
      </c>
      <c r="B78" s="46" t="s">
        <v>14</v>
      </c>
      <c r="C78" s="29" t="s">
        <v>15</v>
      </c>
      <c r="D78" s="47">
        <f>D79+D80</f>
        <v>36239346</v>
      </c>
    </row>
    <row r="79" spans="1:4" ht="26.45" customHeight="1" x14ac:dyDescent="0.3">
      <c r="A79" s="46" t="s">
        <v>14</v>
      </c>
      <c r="B79" s="46" t="s">
        <v>14</v>
      </c>
      <c r="C79" s="29" t="s">
        <v>16</v>
      </c>
      <c r="D79" s="47">
        <f>D37+D39+D59</f>
        <v>36239346</v>
      </c>
    </row>
    <row r="80" spans="1:4" ht="26.45" customHeight="1" x14ac:dyDescent="0.3">
      <c r="A80" s="46" t="s">
        <v>14</v>
      </c>
      <c r="B80" s="46" t="s">
        <v>14</v>
      </c>
      <c r="C80" s="29" t="s">
        <v>17</v>
      </c>
      <c r="D80" s="47">
        <v>0</v>
      </c>
    </row>
    <row r="81" spans="1:7" ht="85.9" customHeight="1" x14ac:dyDescent="0.3">
      <c r="A81" s="50" t="s">
        <v>41</v>
      </c>
      <c r="B81" s="50"/>
      <c r="C81" s="49"/>
      <c r="D81" s="65" t="s">
        <v>66</v>
      </c>
      <c r="E81" s="50"/>
      <c r="F81" s="49"/>
      <c r="G81" s="49"/>
    </row>
  </sheetData>
  <mergeCells count="20">
    <mergeCell ref="A24:D24"/>
    <mergeCell ref="B25:C25"/>
    <mergeCell ref="B26:C26"/>
    <mergeCell ref="A36:D36"/>
    <mergeCell ref="A75:D75"/>
    <mergeCell ref="B27:C27"/>
    <mergeCell ref="B28:C28"/>
    <mergeCell ref="B22:C22"/>
    <mergeCell ref="B23:C23"/>
    <mergeCell ref="A6:D6"/>
    <mergeCell ref="A7:D7"/>
    <mergeCell ref="A8:D8"/>
    <mergeCell ref="A9:D9"/>
    <mergeCell ref="A10:D10"/>
    <mergeCell ref="B13:C13"/>
    <mergeCell ref="B18:C18"/>
    <mergeCell ref="B14:C14"/>
    <mergeCell ref="A15:D15"/>
    <mergeCell ref="B16:C16"/>
    <mergeCell ref="B20:C20"/>
  </mergeCells>
  <pageMargins left="0.78740157480314965" right="0.39370078740157483" top="0.39370078740157483" bottom="0.39370078740157483" header="0" footer="0"/>
  <pageSetup paperSize="9" scale="64" fitToHeight="50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view="pageBreakPreview" zoomScale="60" zoomScaleNormal="100" workbookViewId="0">
      <selection activeCell="A64" sqref="A64:XFD78"/>
    </sheetView>
  </sheetViews>
  <sheetFormatPr defaultColWidth="8.85546875" defaultRowHeight="12.75" x14ac:dyDescent="0.2"/>
  <cols>
    <col min="1" max="2" width="20.7109375" style="64" customWidth="1"/>
    <col min="3" max="3" width="61.7109375" style="64" customWidth="1"/>
    <col min="4" max="4" width="52.5703125" style="64" customWidth="1"/>
    <col min="5" max="16384" width="8.85546875" style="64"/>
  </cols>
  <sheetData>
    <row r="1" spans="1:5" ht="15.6" customHeight="1" x14ac:dyDescent="0.2">
      <c r="C1" s="3"/>
      <c r="D1" s="7" t="s">
        <v>51</v>
      </c>
      <c r="E1" s="6"/>
    </row>
    <row r="2" spans="1:5" ht="15.6" customHeight="1" x14ac:dyDescent="0.2">
      <c r="C2" s="3"/>
      <c r="D2" s="7" t="s">
        <v>48</v>
      </c>
      <c r="E2" s="6"/>
    </row>
    <row r="3" spans="1:5" ht="15.6" customHeight="1" x14ac:dyDescent="0.2">
      <c r="C3" s="3"/>
      <c r="D3" s="7" t="s">
        <v>49</v>
      </c>
      <c r="E3" s="6"/>
    </row>
    <row r="4" spans="1:5" ht="16.899999999999999" customHeight="1" x14ac:dyDescent="0.2">
      <c r="C4" s="4"/>
      <c r="D4" s="4" t="s">
        <v>35</v>
      </c>
      <c r="E4" s="2"/>
    </row>
    <row r="5" spans="1:5" x14ac:dyDescent="0.2">
      <c r="A5" s="1"/>
      <c r="C5" s="1"/>
      <c r="D5" s="1"/>
    </row>
    <row r="6" spans="1:5" ht="19.899999999999999" customHeight="1" x14ac:dyDescent="0.3">
      <c r="A6" s="103" t="s">
        <v>50</v>
      </c>
      <c r="B6" s="103"/>
      <c r="C6" s="103"/>
      <c r="D6" s="103"/>
    </row>
    <row r="7" spans="1:5" ht="21.75" customHeight="1" x14ac:dyDescent="0.3">
      <c r="A7" s="103" t="s">
        <v>52</v>
      </c>
      <c r="B7" s="103"/>
      <c r="C7" s="103"/>
      <c r="D7" s="103"/>
    </row>
    <row r="8" spans="1:5" ht="24.75" customHeight="1" x14ac:dyDescent="0.3">
      <c r="A8" s="103" t="s">
        <v>0</v>
      </c>
      <c r="B8" s="103"/>
      <c r="C8" s="103"/>
      <c r="D8" s="103"/>
    </row>
    <row r="9" spans="1:5" ht="18.75" customHeight="1" x14ac:dyDescent="0.2">
      <c r="A9" s="104" t="s">
        <v>1</v>
      </c>
      <c r="B9" s="105"/>
      <c r="C9" s="105"/>
      <c r="D9" s="105"/>
    </row>
    <row r="10" spans="1:5" ht="18.75" customHeight="1" x14ac:dyDescent="0.2">
      <c r="A10" s="105" t="s">
        <v>2</v>
      </c>
      <c r="B10" s="105"/>
      <c r="C10" s="105"/>
      <c r="D10" s="105"/>
    </row>
    <row r="11" spans="1:5" ht="21.95" customHeight="1" x14ac:dyDescent="0.3">
      <c r="A11" s="12" t="s">
        <v>3</v>
      </c>
      <c r="B11" s="5"/>
      <c r="C11" s="5"/>
      <c r="D11" s="5"/>
    </row>
    <row r="12" spans="1:5" ht="18.75" x14ac:dyDescent="0.3">
      <c r="A12" s="5"/>
      <c r="B12" s="5"/>
      <c r="C12" s="5"/>
      <c r="D12" s="13" t="s">
        <v>4</v>
      </c>
    </row>
    <row r="13" spans="1:5" ht="58.5" customHeight="1" x14ac:dyDescent="0.2">
      <c r="A13" s="71" t="s">
        <v>5</v>
      </c>
      <c r="B13" s="92" t="s">
        <v>6</v>
      </c>
      <c r="C13" s="93"/>
      <c r="D13" s="72" t="s">
        <v>7</v>
      </c>
    </row>
    <row r="14" spans="1:5" ht="21" customHeight="1" x14ac:dyDescent="0.2">
      <c r="A14" s="73">
        <v>1</v>
      </c>
      <c r="B14" s="94">
        <v>2</v>
      </c>
      <c r="C14" s="95"/>
      <c r="D14" s="74">
        <v>3</v>
      </c>
    </row>
    <row r="15" spans="1:5" ht="21" customHeight="1" x14ac:dyDescent="0.3">
      <c r="A15" s="88" t="s">
        <v>8</v>
      </c>
      <c r="B15" s="88"/>
      <c r="C15" s="88"/>
      <c r="D15" s="88"/>
    </row>
    <row r="16" spans="1:5" ht="62.45" hidden="1" customHeight="1" x14ac:dyDescent="0.2">
      <c r="A16" s="16" t="s">
        <v>9</v>
      </c>
      <c r="B16" s="99" t="s">
        <v>10</v>
      </c>
      <c r="C16" s="100"/>
      <c r="D16" s="19">
        <v>61113200</v>
      </c>
    </row>
    <row r="17" spans="1:4" ht="25.15" hidden="1" customHeight="1" x14ac:dyDescent="0.2">
      <c r="A17" s="20" t="s">
        <v>11</v>
      </c>
      <c r="B17" s="21" t="s">
        <v>12</v>
      </c>
      <c r="C17" s="22"/>
      <c r="D17" s="23">
        <v>61113200</v>
      </c>
    </row>
    <row r="18" spans="1:4" ht="60" hidden="1" customHeight="1" x14ac:dyDescent="0.2">
      <c r="A18" s="16">
        <v>41034500</v>
      </c>
      <c r="B18" s="99" t="s">
        <v>73</v>
      </c>
      <c r="C18" s="100"/>
      <c r="D18" s="19">
        <f>2000000</f>
        <v>2000000</v>
      </c>
    </row>
    <row r="19" spans="1:4" ht="25.15" hidden="1" customHeight="1" x14ac:dyDescent="0.2">
      <c r="A19" s="20" t="s">
        <v>11</v>
      </c>
      <c r="B19" s="21" t="s">
        <v>12</v>
      </c>
      <c r="C19" s="22"/>
      <c r="D19" s="23">
        <f>2000000</f>
        <v>2000000</v>
      </c>
    </row>
    <row r="20" spans="1:4" ht="59.25" customHeight="1" x14ac:dyDescent="0.2">
      <c r="A20" s="16">
        <v>41035500</v>
      </c>
      <c r="B20" s="99" t="s">
        <v>77</v>
      </c>
      <c r="C20" s="100"/>
      <c r="D20" s="19">
        <f>D21</f>
        <v>127284</v>
      </c>
    </row>
    <row r="21" spans="1:4" ht="25.15" customHeight="1" x14ac:dyDescent="0.2">
      <c r="A21" s="20" t="s">
        <v>11</v>
      </c>
      <c r="B21" s="21" t="s">
        <v>12</v>
      </c>
      <c r="C21" s="22"/>
      <c r="D21" s="23">
        <f>127284</f>
        <v>127284</v>
      </c>
    </row>
    <row r="22" spans="1:4" ht="61.9" hidden="1" customHeight="1" x14ac:dyDescent="0.2">
      <c r="A22" s="16">
        <v>41051200</v>
      </c>
      <c r="B22" s="99" t="s">
        <v>53</v>
      </c>
      <c r="C22" s="100"/>
      <c r="D22" s="19">
        <f>D23</f>
        <v>148440</v>
      </c>
    </row>
    <row r="23" spans="1:4" ht="24" hidden="1" customHeight="1" x14ac:dyDescent="0.2">
      <c r="A23" s="20">
        <v>3100000000</v>
      </c>
      <c r="B23" s="21" t="s">
        <v>54</v>
      </c>
      <c r="C23" s="22"/>
      <c r="D23" s="23">
        <f>148440</f>
        <v>148440</v>
      </c>
    </row>
    <row r="24" spans="1:4" ht="82.5" customHeight="1" x14ac:dyDescent="0.2">
      <c r="A24" s="16">
        <v>41051400</v>
      </c>
      <c r="B24" s="99" t="s">
        <v>78</v>
      </c>
      <c r="C24" s="100"/>
      <c r="D24" s="19">
        <f>D25</f>
        <v>790747</v>
      </c>
    </row>
    <row r="25" spans="1:4" ht="25.15" customHeight="1" x14ac:dyDescent="0.2">
      <c r="A25" s="20" t="s">
        <v>11</v>
      </c>
      <c r="B25" s="21" t="s">
        <v>54</v>
      </c>
      <c r="C25" s="22"/>
      <c r="D25" s="23">
        <f>790747</f>
        <v>790747</v>
      </c>
    </row>
    <row r="26" spans="1:4" ht="36" hidden="1" customHeight="1" x14ac:dyDescent="0.2">
      <c r="A26" s="16">
        <v>41053900</v>
      </c>
      <c r="B26" s="99" t="s">
        <v>56</v>
      </c>
      <c r="C26" s="100"/>
      <c r="D26" s="19">
        <f>D27</f>
        <v>187500</v>
      </c>
    </row>
    <row r="27" spans="1:4" ht="36" hidden="1" customHeight="1" x14ac:dyDescent="0.2">
      <c r="A27" s="36" t="s">
        <v>30</v>
      </c>
      <c r="B27" s="101" t="s">
        <v>31</v>
      </c>
      <c r="C27" s="102"/>
      <c r="D27" s="79">
        <v>187500</v>
      </c>
    </row>
    <row r="28" spans="1:4" ht="27" customHeight="1" x14ac:dyDescent="0.3">
      <c r="A28" s="88" t="s">
        <v>13</v>
      </c>
      <c r="B28" s="88"/>
      <c r="C28" s="88"/>
      <c r="D28" s="88"/>
    </row>
    <row r="29" spans="1:4" ht="97.15" customHeight="1" x14ac:dyDescent="0.2">
      <c r="A29" s="16">
        <v>41052600</v>
      </c>
      <c r="B29" s="99" t="s">
        <v>57</v>
      </c>
      <c r="C29" s="100"/>
      <c r="D29" s="19">
        <f>D30</f>
        <v>6535000</v>
      </c>
    </row>
    <row r="30" spans="1:4" ht="34.9" customHeight="1" x14ac:dyDescent="0.2">
      <c r="A30" s="20">
        <v>3100000000</v>
      </c>
      <c r="B30" s="101" t="s">
        <v>54</v>
      </c>
      <c r="C30" s="102"/>
      <c r="D30" s="23">
        <f>5285000+1311000-1311000+1250000</f>
        <v>6535000</v>
      </c>
    </row>
    <row r="31" spans="1:4" ht="75" hidden="1" customHeight="1" x14ac:dyDescent="0.2">
      <c r="A31" s="16">
        <v>41057100</v>
      </c>
      <c r="B31" s="99" t="s">
        <v>76</v>
      </c>
      <c r="C31" s="100"/>
      <c r="D31" s="19">
        <f>D32</f>
        <v>1311000</v>
      </c>
    </row>
    <row r="32" spans="1:4" ht="34.9" hidden="1" customHeight="1" x14ac:dyDescent="0.2">
      <c r="A32" s="20">
        <v>3100000000</v>
      </c>
      <c r="B32" s="101" t="s">
        <v>54</v>
      </c>
      <c r="C32" s="102"/>
      <c r="D32" s="23">
        <f>1311000</f>
        <v>1311000</v>
      </c>
    </row>
    <row r="33" spans="1:4" ht="22.9" customHeight="1" x14ac:dyDescent="0.3">
      <c r="A33" s="28" t="s">
        <v>14</v>
      </c>
      <c r="B33" s="29" t="s">
        <v>15</v>
      </c>
      <c r="C33" s="30"/>
      <c r="D33" s="31">
        <f>D34+D35</f>
        <v>72213171</v>
      </c>
    </row>
    <row r="34" spans="1:4" ht="22.9" customHeight="1" x14ac:dyDescent="0.3">
      <c r="A34" s="28" t="s">
        <v>14</v>
      </c>
      <c r="B34" s="29" t="s">
        <v>16</v>
      </c>
      <c r="C34" s="30"/>
      <c r="D34" s="31">
        <f>D16+D18+D20+D22+D24+D26</f>
        <v>64367171</v>
      </c>
    </row>
    <row r="35" spans="1:4" ht="22.9" customHeight="1" x14ac:dyDescent="0.3">
      <c r="A35" s="28" t="s">
        <v>14</v>
      </c>
      <c r="B35" s="29" t="s">
        <v>17</v>
      </c>
      <c r="C35" s="30"/>
      <c r="D35" s="31">
        <f>D29+D31</f>
        <v>7846000</v>
      </c>
    </row>
    <row r="36" spans="1:4" ht="18.75" x14ac:dyDescent="0.3">
      <c r="A36" s="5"/>
      <c r="B36" s="5"/>
      <c r="C36" s="5"/>
      <c r="D36" s="5"/>
    </row>
    <row r="37" spans="1:4" ht="21.95" customHeight="1" x14ac:dyDescent="0.3">
      <c r="A37" s="12" t="s">
        <v>18</v>
      </c>
      <c r="B37" s="5"/>
      <c r="C37" s="5"/>
      <c r="D37" s="13" t="s">
        <v>4</v>
      </c>
    </row>
    <row r="38" spans="1:4" ht="99.6" customHeight="1" x14ac:dyDescent="0.2">
      <c r="A38" s="11" t="s">
        <v>19</v>
      </c>
      <c r="B38" s="11" t="s">
        <v>20</v>
      </c>
      <c r="C38" s="11" t="s">
        <v>21</v>
      </c>
      <c r="D38" s="11" t="s">
        <v>7</v>
      </c>
    </row>
    <row r="39" spans="1:4" ht="19.149999999999999" customHeight="1" x14ac:dyDescent="0.2">
      <c r="A39" s="32">
        <v>1</v>
      </c>
      <c r="B39" s="32">
        <v>2</v>
      </c>
      <c r="C39" s="32">
        <v>3</v>
      </c>
      <c r="D39" s="32">
        <v>4</v>
      </c>
    </row>
    <row r="40" spans="1:4" ht="25.15" customHeight="1" x14ac:dyDescent="0.3">
      <c r="A40" s="87" t="s">
        <v>8</v>
      </c>
      <c r="B40" s="87"/>
      <c r="C40" s="87"/>
      <c r="D40" s="87"/>
    </row>
    <row r="41" spans="1:4" ht="25.9" customHeight="1" x14ac:dyDescent="0.2">
      <c r="A41" s="33" t="s">
        <v>22</v>
      </c>
      <c r="B41" s="33" t="s">
        <v>23</v>
      </c>
      <c r="C41" s="53" t="s">
        <v>24</v>
      </c>
      <c r="D41" s="35">
        <v>32991200</v>
      </c>
    </row>
    <row r="42" spans="1:4" ht="25.9" customHeight="1" x14ac:dyDescent="0.2">
      <c r="A42" s="36" t="s">
        <v>11</v>
      </c>
      <c r="B42" s="36" t="s">
        <v>23</v>
      </c>
      <c r="C42" s="52" t="s">
        <v>12</v>
      </c>
      <c r="D42" s="38">
        <v>32991200</v>
      </c>
    </row>
    <row r="43" spans="1:4" ht="39.6" customHeight="1" x14ac:dyDescent="0.2">
      <c r="A43" s="33" t="s">
        <v>25</v>
      </c>
      <c r="B43" s="33" t="s">
        <v>26</v>
      </c>
      <c r="C43" s="8" t="s">
        <v>36</v>
      </c>
      <c r="D43" s="35">
        <f>SUM(D44:D48)</f>
        <v>2678246</v>
      </c>
    </row>
    <row r="44" spans="1:4" ht="37.5" x14ac:dyDescent="0.2">
      <c r="A44" s="36" t="s">
        <v>28</v>
      </c>
      <c r="B44" s="36" t="s">
        <v>26</v>
      </c>
      <c r="C44" s="52" t="s">
        <v>29</v>
      </c>
      <c r="D44" s="38">
        <v>784560</v>
      </c>
    </row>
    <row r="45" spans="1:4" s="69" customFormat="1" ht="37.5" x14ac:dyDescent="0.2">
      <c r="A45" s="66" t="s">
        <v>30</v>
      </c>
      <c r="B45" s="66" t="s">
        <v>26</v>
      </c>
      <c r="C45" s="67" t="s">
        <v>31</v>
      </c>
      <c r="D45" s="68">
        <f>98226+694000+150000+20000</f>
        <v>962226</v>
      </c>
    </row>
    <row r="46" spans="1:4" ht="25.15" customHeight="1" x14ac:dyDescent="0.2">
      <c r="A46" s="39" t="s">
        <v>32</v>
      </c>
      <c r="B46" s="39" t="s">
        <v>26</v>
      </c>
      <c r="C46" s="54" t="s">
        <v>33</v>
      </c>
      <c r="D46" s="41">
        <v>328790</v>
      </c>
    </row>
    <row r="47" spans="1:4" ht="25.9" customHeight="1" x14ac:dyDescent="0.2">
      <c r="A47" s="39" t="s">
        <v>46</v>
      </c>
      <c r="B47" s="36" t="s">
        <v>26</v>
      </c>
      <c r="C47" s="55" t="s">
        <v>45</v>
      </c>
      <c r="D47" s="38">
        <f>70000+300000+200000</f>
        <v>570000</v>
      </c>
    </row>
    <row r="48" spans="1:4" ht="25.9" customHeight="1" x14ac:dyDescent="0.2">
      <c r="A48" s="20">
        <v>3100000000</v>
      </c>
      <c r="B48" s="36" t="s">
        <v>26</v>
      </c>
      <c r="C48" s="55" t="s">
        <v>54</v>
      </c>
      <c r="D48" s="38">
        <v>32670</v>
      </c>
    </row>
    <row r="49" spans="1:4" s="58" customFormat="1" ht="75" hidden="1" x14ac:dyDescent="0.2">
      <c r="A49" s="42" t="s">
        <v>25</v>
      </c>
      <c r="B49" s="42" t="s">
        <v>26</v>
      </c>
      <c r="C49" s="57" t="s">
        <v>58</v>
      </c>
      <c r="D49" s="35">
        <f>D50</f>
        <v>784560</v>
      </c>
    </row>
    <row r="50" spans="1:4" ht="37.5" hidden="1" x14ac:dyDescent="0.2">
      <c r="A50" s="36" t="s">
        <v>28</v>
      </c>
      <c r="B50" s="36" t="s">
        <v>26</v>
      </c>
      <c r="C50" s="55" t="s">
        <v>29</v>
      </c>
      <c r="D50" s="38">
        <v>784560</v>
      </c>
    </row>
    <row r="51" spans="1:4" s="58" customFormat="1" ht="72" hidden="1" customHeight="1" x14ac:dyDescent="0.2">
      <c r="A51" s="42" t="s">
        <v>25</v>
      </c>
      <c r="B51" s="42" t="s">
        <v>26</v>
      </c>
      <c r="C51" s="57" t="s">
        <v>59</v>
      </c>
      <c r="D51" s="35">
        <f>D52</f>
        <v>118226</v>
      </c>
    </row>
    <row r="52" spans="1:4" s="69" customFormat="1" ht="37.5" hidden="1" x14ac:dyDescent="0.2">
      <c r="A52" s="66" t="s">
        <v>30</v>
      </c>
      <c r="B52" s="66" t="s">
        <v>26</v>
      </c>
      <c r="C52" s="70" t="s">
        <v>31</v>
      </c>
      <c r="D52" s="68">
        <f>98226+20000</f>
        <v>118226</v>
      </c>
    </row>
    <row r="53" spans="1:4" s="58" customFormat="1" ht="80.45" hidden="1" customHeight="1" x14ac:dyDescent="0.2">
      <c r="A53" s="42" t="s">
        <v>25</v>
      </c>
      <c r="B53" s="42" t="s">
        <v>26</v>
      </c>
      <c r="C53" s="57" t="s">
        <v>60</v>
      </c>
      <c r="D53" s="35">
        <f>D54</f>
        <v>844000</v>
      </c>
    </row>
    <row r="54" spans="1:4" ht="37.5" hidden="1" x14ac:dyDescent="0.2">
      <c r="A54" s="36" t="s">
        <v>30</v>
      </c>
      <c r="B54" s="36" t="s">
        <v>26</v>
      </c>
      <c r="C54" s="55" t="s">
        <v>31</v>
      </c>
      <c r="D54" s="38">
        <f>694000+150000</f>
        <v>844000</v>
      </c>
    </row>
    <row r="55" spans="1:4" s="58" customFormat="1" ht="56.25" hidden="1" x14ac:dyDescent="0.2">
      <c r="A55" s="42" t="s">
        <v>25</v>
      </c>
      <c r="B55" s="42" t="s">
        <v>26</v>
      </c>
      <c r="C55" s="57" t="s">
        <v>61</v>
      </c>
      <c r="D55" s="35">
        <f>D56</f>
        <v>328790</v>
      </c>
    </row>
    <row r="56" spans="1:4" ht="30" hidden="1" customHeight="1" x14ac:dyDescent="0.2">
      <c r="A56" s="39" t="s">
        <v>32</v>
      </c>
      <c r="B56" s="39" t="s">
        <v>26</v>
      </c>
      <c r="C56" s="56" t="s">
        <v>33</v>
      </c>
      <c r="D56" s="41">
        <v>328790</v>
      </c>
    </row>
    <row r="57" spans="1:4" s="58" customFormat="1" ht="131.25" hidden="1" x14ac:dyDescent="0.2">
      <c r="A57" s="42" t="s">
        <v>25</v>
      </c>
      <c r="B57" s="42" t="s">
        <v>26</v>
      </c>
      <c r="C57" s="57" t="s">
        <v>62</v>
      </c>
      <c r="D57" s="35">
        <f>D58</f>
        <v>70000</v>
      </c>
    </row>
    <row r="58" spans="1:4" ht="30" hidden="1" customHeight="1" x14ac:dyDescent="0.2">
      <c r="A58" s="39" t="s">
        <v>46</v>
      </c>
      <c r="B58" s="36" t="s">
        <v>26</v>
      </c>
      <c r="C58" s="55" t="s">
        <v>45</v>
      </c>
      <c r="D58" s="38">
        <f>70000</f>
        <v>70000</v>
      </c>
    </row>
    <row r="59" spans="1:4" s="58" customFormat="1" ht="75" hidden="1" x14ac:dyDescent="0.2">
      <c r="A59" s="42" t="s">
        <v>25</v>
      </c>
      <c r="B59" s="42" t="s">
        <v>26</v>
      </c>
      <c r="C59" s="57" t="s">
        <v>63</v>
      </c>
      <c r="D59" s="35">
        <f>D60</f>
        <v>500000</v>
      </c>
    </row>
    <row r="60" spans="1:4" ht="30" hidden="1" customHeight="1" x14ac:dyDescent="0.2">
      <c r="A60" s="39" t="s">
        <v>46</v>
      </c>
      <c r="B60" s="36" t="s">
        <v>26</v>
      </c>
      <c r="C60" s="55" t="s">
        <v>45</v>
      </c>
      <c r="D60" s="38">
        <f>300000+200000</f>
        <v>500000</v>
      </c>
    </row>
    <row r="61" spans="1:4" s="58" customFormat="1" ht="79.5" hidden="1" customHeight="1" x14ac:dyDescent="0.2">
      <c r="A61" s="42" t="s">
        <v>25</v>
      </c>
      <c r="B61" s="42" t="s">
        <v>26</v>
      </c>
      <c r="C61" s="59" t="s">
        <v>67</v>
      </c>
      <c r="D61" s="35">
        <f>D62</f>
        <v>32670</v>
      </c>
    </row>
    <row r="62" spans="1:4" ht="30" hidden="1" customHeight="1" x14ac:dyDescent="0.2">
      <c r="A62" s="20">
        <v>3100000000</v>
      </c>
      <c r="B62" s="36" t="s">
        <v>26</v>
      </c>
      <c r="C62" s="55" t="s">
        <v>54</v>
      </c>
      <c r="D62" s="38">
        <v>32670</v>
      </c>
    </row>
    <row r="63" spans="1:4" ht="78.599999999999994" customHeight="1" x14ac:dyDescent="0.2">
      <c r="A63" s="33">
        <v>3719800</v>
      </c>
      <c r="B63" s="33">
        <v>9800</v>
      </c>
      <c r="C63" s="57" t="s">
        <v>55</v>
      </c>
      <c r="D63" s="35">
        <f>D64</f>
        <v>569900</v>
      </c>
    </row>
    <row r="64" spans="1:4" ht="30" hidden="1" customHeight="1" x14ac:dyDescent="0.2">
      <c r="A64" s="36" t="s">
        <v>11</v>
      </c>
      <c r="B64" s="36">
        <v>9800</v>
      </c>
      <c r="C64" s="55" t="s">
        <v>12</v>
      </c>
      <c r="D64" s="38">
        <f>449900+50000+50000+20000</f>
        <v>569900</v>
      </c>
    </row>
    <row r="65" spans="1:4" s="58" customFormat="1" ht="116.25" hidden="1" customHeight="1" x14ac:dyDescent="0.2">
      <c r="A65" s="33">
        <v>3719800</v>
      </c>
      <c r="B65" s="33">
        <v>9800</v>
      </c>
      <c r="C65" s="57" t="s">
        <v>68</v>
      </c>
      <c r="D65" s="35">
        <f>40000</f>
        <v>40000</v>
      </c>
    </row>
    <row r="66" spans="1:4" ht="30" hidden="1" customHeight="1" x14ac:dyDescent="0.2">
      <c r="A66" s="36" t="s">
        <v>11</v>
      </c>
      <c r="B66" s="36">
        <v>9800</v>
      </c>
      <c r="C66" s="55" t="s">
        <v>12</v>
      </c>
      <c r="D66" s="38">
        <f>40000</f>
        <v>40000</v>
      </c>
    </row>
    <row r="67" spans="1:4" s="58" customFormat="1" ht="112.5" hidden="1" x14ac:dyDescent="0.2">
      <c r="A67" s="33">
        <v>3719800</v>
      </c>
      <c r="B67" s="33">
        <v>9800</v>
      </c>
      <c r="C67" s="57" t="s">
        <v>72</v>
      </c>
      <c r="D67" s="35">
        <f>50000</f>
        <v>50000</v>
      </c>
    </row>
    <row r="68" spans="1:4" ht="30" hidden="1" customHeight="1" x14ac:dyDescent="0.2">
      <c r="A68" s="36" t="s">
        <v>11</v>
      </c>
      <c r="B68" s="36">
        <v>9800</v>
      </c>
      <c r="C68" s="55" t="s">
        <v>12</v>
      </c>
      <c r="D68" s="38">
        <f>50000</f>
        <v>50000</v>
      </c>
    </row>
    <row r="69" spans="1:4" s="58" customFormat="1" ht="131.25" hidden="1" x14ac:dyDescent="0.2">
      <c r="A69" s="33">
        <v>3719800</v>
      </c>
      <c r="B69" s="33">
        <v>9800</v>
      </c>
      <c r="C69" s="57" t="s">
        <v>70</v>
      </c>
      <c r="D69" s="35">
        <v>50000</v>
      </c>
    </row>
    <row r="70" spans="1:4" ht="30" hidden="1" customHeight="1" x14ac:dyDescent="0.2">
      <c r="A70" s="36" t="s">
        <v>11</v>
      </c>
      <c r="B70" s="36">
        <v>9800</v>
      </c>
      <c r="C70" s="55" t="s">
        <v>12</v>
      </c>
      <c r="D70" s="38">
        <f>50000</f>
        <v>50000</v>
      </c>
    </row>
    <row r="71" spans="1:4" s="58" customFormat="1" ht="131.25" hidden="1" x14ac:dyDescent="0.2">
      <c r="A71" s="33">
        <v>3719800</v>
      </c>
      <c r="B71" s="33">
        <v>9800</v>
      </c>
      <c r="C71" s="57" t="s">
        <v>64</v>
      </c>
      <c r="D71" s="35">
        <v>50000</v>
      </c>
    </row>
    <row r="72" spans="1:4" ht="30" hidden="1" customHeight="1" x14ac:dyDescent="0.2">
      <c r="A72" s="36" t="s">
        <v>11</v>
      </c>
      <c r="B72" s="36">
        <v>9800</v>
      </c>
      <c r="C72" s="55" t="s">
        <v>12</v>
      </c>
      <c r="D72" s="38">
        <f>50000</f>
        <v>50000</v>
      </c>
    </row>
    <row r="73" spans="1:4" s="58" customFormat="1" ht="118.15" hidden="1" customHeight="1" x14ac:dyDescent="0.2">
      <c r="A73" s="33">
        <v>3719800</v>
      </c>
      <c r="B73" s="33">
        <v>9800</v>
      </c>
      <c r="C73" s="57" t="s">
        <v>69</v>
      </c>
      <c r="D73" s="35">
        <v>20000</v>
      </c>
    </row>
    <row r="74" spans="1:4" ht="30" hidden="1" customHeight="1" x14ac:dyDescent="0.2">
      <c r="A74" s="36" t="s">
        <v>11</v>
      </c>
      <c r="B74" s="36">
        <v>9800</v>
      </c>
      <c r="C74" s="55" t="s">
        <v>12</v>
      </c>
      <c r="D74" s="38">
        <f>20000</f>
        <v>20000</v>
      </c>
    </row>
    <row r="75" spans="1:4" s="58" customFormat="1" ht="156.75" hidden="1" customHeight="1" x14ac:dyDescent="0.2">
      <c r="A75" s="33">
        <v>3719800</v>
      </c>
      <c r="B75" s="33">
        <v>9800</v>
      </c>
      <c r="C75" s="57" t="s">
        <v>74</v>
      </c>
      <c r="D75" s="35">
        <f>339900</f>
        <v>339900</v>
      </c>
    </row>
    <row r="76" spans="1:4" ht="30" hidden="1" customHeight="1" x14ac:dyDescent="0.2">
      <c r="A76" s="36" t="s">
        <v>11</v>
      </c>
      <c r="B76" s="36">
        <v>9800</v>
      </c>
      <c r="C76" s="37" t="s">
        <v>12</v>
      </c>
      <c r="D76" s="38">
        <f>339900</f>
        <v>339900</v>
      </c>
    </row>
    <row r="77" spans="1:4" ht="114" hidden="1" customHeight="1" x14ac:dyDescent="0.2">
      <c r="A77" s="33">
        <v>3719800</v>
      </c>
      <c r="B77" s="33">
        <v>9800</v>
      </c>
      <c r="C77" s="57" t="s">
        <v>75</v>
      </c>
      <c r="D77" s="35">
        <f>D78</f>
        <v>20000</v>
      </c>
    </row>
    <row r="78" spans="1:4" ht="30" hidden="1" customHeight="1" x14ac:dyDescent="0.2">
      <c r="A78" s="36" t="s">
        <v>11</v>
      </c>
      <c r="B78" s="36">
        <v>9800</v>
      </c>
      <c r="C78" s="37" t="s">
        <v>12</v>
      </c>
      <c r="D78" s="38">
        <f>20000</f>
        <v>20000</v>
      </c>
    </row>
    <row r="79" spans="1:4" ht="21" customHeight="1" x14ac:dyDescent="0.3">
      <c r="A79" s="87" t="s">
        <v>13</v>
      </c>
      <c r="B79" s="87"/>
      <c r="C79" s="87"/>
      <c r="D79" s="88"/>
    </row>
    <row r="80" spans="1:4" ht="18.75" x14ac:dyDescent="0.2">
      <c r="A80" s="42"/>
      <c r="B80" s="42"/>
      <c r="C80" s="43"/>
      <c r="D80" s="35"/>
    </row>
    <row r="81" spans="1:7" ht="18.75" x14ac:dyDescent="0.2">
      <c r="A81" s="44"/>
      <c r="B81" s="44"/>
      <c r="C81" s="45"/>
      <c r="D81" s="38"/>
    </row>
    <row r="82" spans="1:7" ht="26.45" customHeight="1" x14ac:dyDescent="0.3">
      <c r="A82" s="46" t="s">
        <v>14</v>
      </c>
      <c r="B82" s="46" t="s">
        <v>14</v>
      </c>
      <c r="C82" s="29" t="s">
        <v>15</v>
      </c>
      <c r="D82" s="47">
        <f>D83+D84</f>
        <v>36239346</v>
      </c>
    </row>
    <row r="83" spans="1:7" ht="26.45" customHeight="1" x14ac:dyDescent="0.3">
      <c r="A83" s="46" t="s">
        <v>14</v>
      </c>
      <c r="B83" s="46" t="s">
        <v>14</v>
      </c>
      <c r="C83" s="29" t="s">
        <v>16</v>
      </c>
      <c r="D83" s="47">
        <f>D41+D43+D63</f>
        <v>36239346</v>
      </c>
    </row>
    <row r="84" spans="1:7" ht="26.45" customHeight="1" x14ac:dyDescent="0.3">
      <c r="A84" s="46" t="s">
        <v>14</v>
      </c>
      <c r="B84" s="46" t="s">
        <v>14</v>
      </c>
      <c r="C84" s="29" t="s">
        <v>17</v>
      </c>
      <c r="D84" s="47">
        <v>0</v>
      </c>
    </row>
    <row r="85" spans="1:7" ht="85.9" customHeight="1" x14ac:dyDescent="0.3">
      <c r="A85" s="50" t="s">
        <v>41</v>
      </c>
      <c r="B85" s="50"/>
      <c r="C85" s="49"/>
      <c r="D85" s="65" t="s">
        <v>66</v>
      </c>
      <c r="E85" s="50"/>
      <c r="F85" s="49"/>
      <c r="G85" s="49"/>
    </row>
  </sheetData>
  <mergeCells count="22">
    <mergeCell ref="B13:C13"/>
    <mergeCell ref="A6:D6"/>
    <mergeCell ref="A7:D7"/>
    <mergeCell ref="A8:D8"/>
    <mergeCell ref="A9:D9"/>
    <mergeCell ref="A10:D10"/>
    <mergeCell ref="B14:C14"/>
    <mergeCell ref="A15:D15"/>
    <mergeCell ref="B16:C16"/>
    <mergeCell ref="B18:C18"/>
    <mergeCell ref="B22:C22"/>
    <mergeCell ref="A40:D40"/>
    <mergeCell ref="A79:D79"/>
    <mergeCell ref="B24:C24"/>
    <mergeCell ref="B20:C20"/>
    <mergeCell ref="B27:C27"/>
    <mergeCell ref="A28:D28"/>
    <mergeCell ref="B29:C29"/>
    <mergeCell ref="B30:C30"/>
    <mergeCell ref="B31:C31"/>
    <mergeCell ref="B32:C32"/>
    <mergeCell ref="B26:C26"/>
  </mergeCells>
  <pageMargins left="0.78740157480314965" right="0.39370078740157483" top="0.39370078740157483" bottom="0.39370078740157483" header="0" footer="0"/>
  <pageSetup paperSize="9" scale="64" fitToHeight="50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view="pageBreakPreview" zoomScale="60" zoomScaleNormal="100" workbookViewId="0">
      <selection activeCell="A43" sqref="A43:XFD44"/>
    </sheetView>
  </sheetViews>
  <sheetFormatPr defaultColWidth="8.85546875" defaultRowHeight="12.75" x14ac:dyDescent="0.2"/>
  <cols>
    <col min="1" max="2" width="20.7109375" style="64" customWidth="1"/>
    <col min="3" max="3" width="61.7109375" style="64" customWidth="1"/>
    <col min="4" max="4" width="52.5703125" style="64" customWidth="1"/>
    <col min="5" max="16384" width="8.85546875" style="64"/>
  </cols>
  <sheetData>
    <row r="1" spans="1:5" ht="15.6" customHeight="1" x14ac:dyDescent="0.2">
      <c r="C1" s="3"/>
      <c r="D1" s="7" t="s">
        <v>51</v>
      </c>
      <c r="E1" s="6"/>
    </row>
    <row r="2" spans="1:5" ht="15.6" customHeight="1" x14ac:dyDescent="0.2">
      <c r="C2" s="3"/>
      <c r="D2" s="7" t="s">
        <v>48</v>
      </c>
      <c r="E2" s="6"/>
    </row>
    <row r="3" spans="1:5" ht="15.6" customHeight="1" x14ac:dyDescent="0.2">
      <c r="C3" s="3"/>
      <c r="D3" s="7" t="s">
        <v>49</v>
      </c>
      <c r="E3" s="6"/>
    </row>
    <row r="4" spans="1:5" ht="16.899999999999999" customHeight="1" x14ac:dyDescent="0.2">
      <c r="C4" s="4"/>
      <c r="D4" s="4" t="s">
        <v>35</v>
      </c>
      <c r="E4" s="2"/>
    </row>
    <row r="5" spans="1:5" x14ac:dyDescent="0.2">
      <c r="A5" s="1"/>
      <c r="C5" s="1"/>
      <c r="D5" s="1"/>
    </row>
    <row r="6" spans="1:5" ht="19.899999999999999" customHeight="1" x14ac:dyDescent="0.3">
      <c r="A6" s="103" t="s">
        <v>50</v>
      </c>
      <c r="B6" s="103"/>
      <c r="C6" s="103"/>
      <c r="D6" s="103"/>
    </row>
    <row r="7" spans="1:5" ht="21.75" customHeight="1" x14ac:dyDescent="0.3">
      <c r="A7" s="103" t="s">
        <v>52</v>
      </c>
      <c r="B7" s="103"/>
      <c r="C7" s="103"/>
      <c r="D7" s="103"/>
    </row>
    <row r="8" spans="1:5" ht="24.75" customHeight="1" x14ac:dyDescent="0.3">
      <c r="A8" s="103" t="s">
        <v>0</v>
      </c>
      <c r="B8" s="103"/>
      <c r="C8" s="103"/>
      <c r="D8" s="103"/>
    </row>
    <row r="9" spans="1:5" ht="18.75" customHeight="1" x14ac:dyDescent="0.2">
      <c r="A9" s="104" t="s">
        <v>1</v>
      </c>
      <c r="B9" s="105"/>
      <c r="C9" s="105"/>
      <c r="D9" s="105"/>
    </row>
    <row r="10" spans="1:5" ht="18.75" customHeight="1" x14ac:dyDescent="0.2">
      <c r="A10" s="105" t="s">
        <v>2</v>
      </c>
      <c r="B10" s="105"/>
      <c r="C10" s="105"/>
      <c r="D10" s="105"/>
    </row>
    <row r="11" spans="1:5" ht="21.95" customHeight="1" x14ac:dyDescent="0.3">
      <c r="A11" s="12" t="s">
        <v>3</v>
      </c>
      <c r="B11" s="5"/>
      <c r="C11" s="5"/>
      <c r="D11" s="5"/>
    </row>
    <row r="12" spans="1:5" ht="18.75" x14ac:dyDescent="0.3">
      <c r="A12" s="5"/>
      <c r="B12" s="5"/>
      <c r="C12" s="5"/>
      <c r="D12" s="13" t="s">
        <v>4</v>
      </c>
    </row>
    <row r="13" spans="1:5" ht="58.5" customHeight="1" x14ac:dyDescent="0.2">
      <c r="A13" s="75" t="s">
        <v>5</v>
      </c>
      <c r="B13" s="92" t="s">
        <v>6</v>
      </c>
      <c r="C13" s="93"/>
      <c r="D13" s="76" t="s">
        <v>7</v>
      </c>
    </row>
    <row r="14" spans="1:5" ht="21" customHeight="1" x14ac:dyDescent="0.2">
      <c r="A14" s="77">
        <v>1</v>
      </c>
      <c r="B14" s="94">
        <v>2</v>
      </c>
      <c r="C14" s="95"/>
      <c r="D14" s="78">
        <v>3</v>
      </c>
    </row>
    <row r="15" spans="1:5" ht="21" customHeight="1" x14ac:dyDescent="0.3">
      <c r="A15" s="88" t="s">
        <v>8</v>
      </c>
      <c r="B15" s="88"/>
      <c r="C15" s="88"/>
      <c r="D15" s="88"/>
    </row>
    <row r="16" spans="1:5" ht="62.45" customHeight="1" x14ac:dyDescent="0.2">
      <c r="A16" s="16" t="s">
        <v>9</v>
      </c>
      <c r="B16" s="99" t="s">
        <v>10</v>
      </c>
      <c r="C16" s="100"/>
      <c r="D16" s="19">
        <v>61113200</v>
      </c>
    </row>
    <row r="17" spans="1:4" ht="25.15" customHeight="1" x14ac:dyDescent="0.2">
      <c r="A17" s="20" t="s">
        <v>11</v>
      </c>
      <c r="B17" s="21" t="s">
        <v>12</v>
      </c>
      <c r="C17" s="22"/>
      <c r="D17" s="23">
        <v>61113200</v>
      </c>
    </row>
    <row r="18" spans="1:4" ht="60" customHeight="1" x14ac:dyDescent="0.2">
      <c r="A18" s="16">
        <v>41034500</v>
      </c>
      <c r="B18" s="99" t="s">
        <v>73</v>
      </c>
      <c r="C18" s="100"/>
      <c r="D18" s="19">
        <f>2000000</f>
        <v>2000000</v>
      </c>
    </row>
    <row r="19" spans="1:4" ht="25.15" customHeight="1" x14ac:dyDescent="0.2">
      <c r="A19" s="20" t="s">
        <v>11</v>
      </c>
      <c r="B19" s="21" t="s">
        <v>12</v>
      </c>
      <c r="C19" s="22"/>
      <c r="D19" s="23">
        <f>2000000</f>
        <v>2000000</v>
      </c>
    </row>
    <row r="20" spans="1:4" ht="59.25" customHeight="1" x14ac:dyDescent="0.2">
      <c r="A20" s="16">
        <v>41035500</v>
      </c>
      <c r="B20" s="99" t="s">
        <v>77</v>
      </c>
      <c r="C20" s="100"/>
      <c r="D20" s="19">
        <f>D21</f>
        <v>127284</v>
      </c>
    </row>
    <row r="21" spans="1:4" ht="25.15" customHeight="1" x14ac:dyDescent="0.2">
      <c r="A21" s="20" t="s">
        <v>11</v>
      </c>
      <c r="B21" s="21" t="s">
        <v>12</v>
      </c>
      <c r="C21" s="22"/>
      <c r="D21" s="23">
        <f>127284</f>
        <v>127284</v>
      </c>
    </row>
    <row r="22" spans="1:4" ht="115.5" customHeight="1" x14ac:dyDescent="0.2">
      <c r="A22" s="16">
        <v>41050900</v>
      </c>
      <c r="B22" s="99" t="s">
        <v>81</v>
      </c>
      <c r="C22" s="100"/>
      <c r="D22" s="19">
        <f>D23</f>
        <v>418345</v>
      </c>
    </row>
    <row r="23" spans="1:4" ht="25.15" customHeight="1" x14ac:dyDescent="0.2">
      <c r="A23" s="20" t="s">
        <v>11</v>
      </c>
      <c r="B23" s="21" t="s">
        <v>12</v>
      </c>
      <c r="C23" s="22"/>
      <c r="D23" s="23">
        <f>418345</f>
        <v>418345</v>
      </c>
    </row>
    <row r="24" spans="1:4" ht="61.5" hidden="1" customHeight="1" x14ac:dyDescent="0.2">
      <c r="A24" s="16">
        <v>41051200</v>
      </c>
      <c r="B24" s="99" t="s">
        <v>53</v>
      </c>
      <c r="C24" s="100"/>
      <c r="D24" s="19">
        <f>D25</f>
        <v>148440</v>
      </c>
    </row>
    <row r="25" spans="1:4" ht="24" hidden="1" customHeight="1" x14ac:dyDescent="0.2">
      <c r="A25" s="20">
        <v>3100000000</v>
      </c>
      <c r="B25" s="21" t="s">
        <v>54</v>
      </c>
      <c r="C25" s="22"/>
      <c r="D25" s="23">
        <f>148440</f>
        <v>148440</v>
      </c>
    </row>
    <row r="26" spans="1:4" ht="82.5" hidden="1" customHeight="1" x14ac:dyDescent="0.2">
      <c r="A26" s="16">
        <v>41051400</v>
      </c>
      <c r="B26" s="99" t="s">
        <v>78</v>
      </c>
      <c r="C26" s="100"/>
      <c r="D26" s="19">
        <f>D27</f>
        <v>790747</v>
      </c>
    </row>
    <row r="27" spans="1:4" ht="25.15" hidden="1" customHeight="1" x14ac:dyDescent="0.2">
      <c r="A27" s="20" t="s">
        <v>11</v>
      </c>
      <c r="B27" s="21" t="s">
        <v>54</v>
      </c>
      <c r="C27" s="22"/>
      <c r="D27" s="23">
        <f>790747</f>
        <v>790747</v>
      </c>
    </row>
    <row r="28" spans="1:4" ht="36" hidden="1" customHeight="1" x14ac:dyDescent="0.2">
      <c r="A28" s="16">
        <v>41053900</v>
      </c>
      <c r="B28" s="99" t="s">
        <v>56</v>
      </c>
      <c r="C28" s="100"/>
      <c r="D28" s="19">
        <f>D29</f>
        <v>187500</v>
      </c>
    </row>
    <row r="29" spans="1:4" ht="36" hidden="1" customHeight="1" x14ac:dyDescent="0.2">
      <c r="A29" s="36" t="s">
        <v>30</v>
      </c>
      <c r="B29" s="101" t="s">
        <v>31</v>
      </c>
      <c r="C29" s="102"/>
      <c r="D29" s="79">
        <v>187500</v>
      </c>
    </row>
    <row r="30" spans="1:4" ht="27" customHeight="1" x14ac:dyDescent="0.3">
      <c r="A30" s="88" t="s">
        <v>13</v>
      </c>
      <c r="B30" s="88"/>
      <c r="C30" s="88"/>
      <c r="D30" s="88"/>
    </row>
    <row r="31" spans="1:4" ht="97.15" customHeight="1" x14ac:dyDescent="0.2">
      <c r="A31" s="16">
        <v>41052600</v>
      </c>
      <c r="B31" s="99" t="s">
        <v>57</v>
      </c>
      <c r="C31" s="100"/>
      <c r="D31" s="19">
        <f>D32</f>
        <v>5285000</v>
      </c>
    </row>
    <row r="32" spans="1:4" ht="24.75" customHeight="1" x14ac:dyDescent="0.2">
      <c r="A32" s="20">
        <v>3100000000</v>
      </c>
      <c r="B32" s="101" t="s">
        <v>54</v>
      </c>
      <c r="C32" s="102"/>
      <c r="D32" s="23">
        <f>5285000+1311000-1311000+1250000-1250000</f>
        <v>5285000</v>
      </c>
    </row>
    <row r="33" spans="1:4" ht="75" hidden="1" customHeight="1" x14ac:dyDescent="0.2">
      <c r="A33" s="16">
        <v>41057100</v>
      </c>
      <c r="B33" s="99" t="s">
        <v>76</v>
      </c>
      <c r="C33" s="100"/>
      <c r="D33" s="19">
        <f>D34</f>
        <v>1311000</v>
      </c>
    </row>
    <row r="34" spans="1:4" ht="18.75" hidden="1" x14ac:dyDescent="0.2">
      <c r="A34" s="20">
        <v>3100000000</v>
      </c>
      <c r="B34" s="101" t="s">
        <v>54</v>
      </c>
      <c r="C34" s="102"/>
      <c r="D34" s="23">
        <f>1311000</f>
        <v>1311000</v>
      </c>
    </row>
    <row r="35" spans="1:4" ht="22.9" customHeight="1" x14ac:dyDescent="0.3">
      <c r="A35" s="28" t="s">
        <v>14</v>
      </c>
      <c r="B35" s="29" t="s">
        <v>15</v>
      </c>
      <c r="C35" s="30"/>
      <c r="D35" s="31">
        <f>D36+D37</f>
        <v>71381516</v>
      </c>
    </row>
    <row r="36" spans="1:4" ht="22.9" customHeight="1" x14ac:dyDescent="0.3">
      <c r="A36" s="28" t="s">
        <v>14</v>
      </c>
      <c r="B36" s="29" t="s">
        <v>16</v>
      </c>
      <c r="C36" s="30"/>
      <c r="D36" s="31">
        <f>D16+D18+D20+D24+D26+D22+D28</f>
        <v>64785516</v>
      </c>
    </row>
    <row r="37" spans="1:4" ht="22.9" customHeight="1" x14ac:dyDescent="0.3">
      <c r="A37" s="28" t="s">
        <v>14</v>
      </c>
      <c r="B37" s="29" t="s">
        <v>17</v>
      </c>
      <c r="C37" s="30"/>
      <c r="D37" s="31">
        <f>D31+D33</f>
        <v>6596000</v>
      </c>
    </row>
    <row r="38" spans="1:4" ht="18.75" x14ac:dyDescent="0.3">
      <c r="A38" s="5"/>
      <c r="B38" s="5"/>
      <c r="C38" s="5"/>
      <c r="D38" s="5"/>
    </row>
    <row r="39" spans="1:4" ht="21.95" customHeight="1" x14ac:dyDescent="0.3">
      <c r="A39" s="12" t="s">
        <v>18</v>
      </c>
      <c r="B39" s="5"/>
      <c r="C39" s="5"/>
      <c r="D39" s="13" t="s">
        <v>4</v>
      </c>
    </row>
    <row r="40" spans="1:4" ht="99.6" customHeight="1" x14ac:dyDescent="0.2">
      <c r="A40" s="11" t="s">
        <v>19</v>
      </c>
      <c r="B40" s="11" t="s">
        <v>20</v>
      </c>
      <c r="C40" s="11" t="s">
        <v>21</v>
      </c>
      <c r="D40" s="11" t="s">
        <v>7</v>
      </c>
    </row>
    <row r="41" spans="1:4" ht="19.149999999999999" customHeight="1" x14ac:dyDescent="0.2">
      <c r="A41" s="32">
        <v>1</v>
      </c>
      <c r="B41" s="32">
        <v>2</v>
      </c>
      <c r="C41" s="32">
        <v>3</v>
      </c>
      <c r="D41" s="32">
        <v>4</v>
      </c>
    </row>
    <row r="42" spans="1:4" ht="25.15" customHeight="1" x14ac:dyDescent="0.3">
      <c r="A42" s="87" t="s">
        <v>8</v>
      </c>
      <c r="B42" s="87"/>
      <c r="C42" s="87"/>
      <c r="D42" s="87"/>
    </row>
    <row r="43" spans="1:4" ht="25.9" hidden="1" customHeight="1" x14ac:dyDescent="0.2">
      <c r="A43" s="33" t="s">
        <v>22</v>
      </c>
      <c r="B43" s="33" t="s">
        <v>23</v>
      </c>
      <c r="C43" s="53" t="s">
        <v>24</v>
      </c>
      <c r="D43" s="35">
        <v>32991200</v>
      </c>
    </row>
    <row r="44" spans="1:4" ht="25.9" hidden="1" customHeight="1" x14ac:dyDescent="0.2">
      <c r="A44" s="36" t="s">
        <v>11</v>
      </c>
      <c r="B44" s="36" t="s">
        <v>23</v>
      </c>
      <c r="C44" s="52" t="s">
        <v>12</v>
      </c>
      <c r="D44" s="38">
        <v>32991200</v>
      </c>
    </row>
    <row r="45" spans="1:4" ht="39.6" customHeight="1" x14ac:dyDescent="0.2">
      <c r="A45" s="33" t="s">
        <v>25</v>
      </c>
      <c r="B45" s="33" t="s">
        <v>26</v>
      </c>
      <c r="C45" s="8" t="s">
        <v>36</v>
      </c>
      <c r="D45" s="35">
        <f>SUM(D46:D50)</f>
        <v>3651461</v>
      </c>
    </row>
    <row r="46" spans="1:4" ht="37.5" hidden="1" x14ac:dyDescent="0.2">
      <c r="A46" s="36" t="s">
        <v>28</v>
      </c>
      <c r="B46" s="36" t="s">
        <v>26</v>
      </c>
      <c r="C46" s="52" t="s">
        <v>29</v>
      </c>
      <c r="D46" s="38">
        <v>784560</v>
      </c>
    </row>
    <row r="47" spans="1:4" s="69" customFormat="1" ht="37.5" x14ac:dyDescent="0.2">
      <c r="A47" s="66" t="s">
        <v>30</v>
      </c>
      <c r="B47" s="66" t="s">
        <v>26</v>
      </c>
      <c r="C47" s="67" t="s">
        <v>31</v>
      </c>
      <c r="D47" s="68">
        <f>98226+694000+150000+20000+693400</f>
        <v>1655626</v>
      </c>
    </row>
    <row r="48" spans="1:4" ht="25.15" hidden="1" customHeight="1" x14ac:dyDescent="0.2">
      <c r="A48" s="39" t="s">
        <v>32</v>
      </c>
      <c r="B48" s="39" t="s">
        <v>26</v>
      </c>
      <c r="C48" s="54" t="s">
        <v>33</v>
      </c>
      <c r="D48" s="41">
        <v>328790</v>
      </c>
    </row>
    <row r="49" spans="1:4" ht="25.9" customHeight="1" x14ac:dyDescent="0.2">
      <c r="A49" s="39" t="s">
        <v>46</v>
      </c>
      <c r="B49" s="36" t="s">
        <v>26</v>
      </c>
      <c r="C49" s="55" t="s">
        <v>45</v>
      </c>
      <c r="D49" s="38">
        <f>70000+300000+200000+275735</f>
        <v>845735</v>
      </c>
    </row>
    <row r="50" spans="1:4" ht="25.9" customHeight="1" x14ac:dyDescent="0.2">
      <c r="A50" s="20">
        <v>3100000000</v>
      </c>
      <c r="B50" s="36" t="s">
        <v>26</v>
      </c>
      <c r="C50" s="55" t="s">
        <v>54</v>
      </c>
      <c r="D50" s="38">
        <f>32670+4080</f>
        <v>36750</v>
      </c>
    </row>
    <row r="51" spans="1:4" s="58" customFormat="1" ht="75" hidden="1" x14ac:dyDescent="0.2">
      <c r="A51" s="42" t="s">
        <v>25</v>
      </c>
      <c r="B51" s="42" t="s">
        <v>26</v>
      </c>
      <c r="C51" s="57" t="s">
        <v>58</v>
      </c>
      <c r="D51" s="35">
        <f>D52</f>
        <v>784560</v>
      </c>
    </row>
    <row r="52" spans="1:4" ht="37.5" hidden="1" x14ac:dyDescent="0.2">
      <c r="A52" s="36" t="s">
        <v>28</v>
      </c>
      <c r="B52" s="36" t="s">
        <v>26</v>
      </c>
      <c r="C52" s="55" t="s">
        <v>29</v>
      </c>
      <c r="D52" s="38">
        <v>784560</v>
      </c>
    </row>
    <row r="53" spans="1:4" s="58" customFormat="1" ht="72" customHeight="1" x14ac:dyDescent="0.2">
      <c r="A53" s="42" t="s">
        <v>25</v>
      </c>
      <c r="B53" s="42" t="s">
        <v>26</v>
      </c>
      <c r="C53" s="57" t="s">
        <v>80</v>
      </c>
      <c r="D53" s="35">
        <f>D54</f>
        <v>118226</v>
      </c>
    </row>
    <row r="54" spans="1:4" s="69" customFormat="1" ht="37.5" x14ac:dyDescent="0.2">
      <c r="A54" s="66" t="s">
        <v>30</v>
      </c>
      <c r="B54" s="66" t="s">
        <v>26</v>
      </c>
      <c r="C54" s="70" t="s">
        <v>31</v>
      </c>
      <c r="D54" s="68">
        <f>98226+20000</f>
        <v>118226</v>
      </c>
    </row>
    <row r="55" spans="1:4" s="58" customFormat="1" ht="80.45" customHeight="1" x14ac:dyDescent="0.2">
      <c r="A55" s="42" t="s">
        <v>25</v>
      </c>
      <c r="B55" s="42" t="s">
        <v>26</v>
      </c>
      <c r="C55" s="57" t="s">
        <v>79</v>
      </c>
      <c r="D55" s="35">
        <f>D56</f>
        <v>1537400</v>
      </c>
    </row>
    <row r="56" spans="1:4" ht="37.5" x14ac:dyDescent="0.2">
      <c r="A56" s="36" t="s">
        <v>30</v>
      </c>
      <c r="B56" s="36" t="s">
        <v>26</v>
      </c>
      <c r="C56" s="55" t="s">
        <v>31</v>
      </c>
      <c r="D56" s="38">
        <f>694000+150000+693400</f>
        <v>1537400</v>
      </c>
    </row>
    <row r="57" spans="1:4" s="58" customFormat="1" ht="56.25" hidden="1" x14ac:dyDescent="0.2">
      <c r="A57" s="42" t="s">
        <v>25</v>
      </c>
      <c r="B57" s="42" t="s">
        <v>26</v>
      </c>
      <c r="C57" s="57" t="s">
        <v>61</v>
      </c>
      <c r="D57" s="35">
        <f>D58</f>
        <v>328790</v>
      </c>
    </row>
    <row r="58" spans="1:4" ht="30" hidden="1" customHeight="1" x14ac:dyDescent="0.2">
      <c r="A58" s="39" t="s">
        <v>32</v>
      </c>
      <c r="B58" s="39" t="s">
        <v>26</v>
      </c>
      <c r="C58" s="56" t="s">
        <v>33</v>
      </c>
      <c r="D58" s="41">
        <v>328790</v>
      </c>
    </row>
    <row r="59" spans="1:4" s="58" customFormat="1" ht="122.25" customHeight="1" x14ac:dyDescent="0.2">
      <c r="A59" s="42" t="s">
        <v>25</v>
      </c>
      <c r="B59" s="42" t="s">
        <v>26</v>
      </c>
      <c r="C59" s="57" t="s">
        <v>62</v>
      </c>
      <c r="D59" s="35">
        <f>D60</f>
        <v>70000</v>
      </c>
    </row>
    <row r="60" spans="1:4" ht="30" customHeight="1" x14ac:dyDescent="0.2">
      <c r="A60" s="39" t="s">
        <v>46</v>
      </c>
      <c r="B60" s="36" t="s">
        <v>26</v>
      </c>
      <c r="C60" s="55" t="s">
        <v>45</v>
      </c>
      <c r="D60" s="38">
        <f>70000</f>
        <v>70000</v>
      </c>
    </row>
    <row r="61" spans="1:4" s="58" customFormat="1" ht="75" x14ac:dyDescent="0.2">
      <c r="A61" s="42" t="s">
        <v>25</v>
      </c>
      <c r="B61" s="42" t="s">
        <v>26</v>
      </c>
      <c r="C61" s="57" t="s">
        <v>63</v>
      </c>
      <c r="D61" s="35">
        <f>D62</f>
        <v>775735</v>
      </c>
    </row>
    <row r="62" spans="1:4" ht="30" customHeight="1" x14ac:dyDescent="0.2">
      <c r="A62" s="39" t="s">
        <v>46</v>
      </c>
      <c r="B62" s="36" t="s">
        <v>26</v>
      </c>
      <c r="C62" s="55" t="s">
        <v>45</v>
      </c>
      <c r="D62" s="38">
        <f>300000+200000+275735</f>
        <v>775735</v>
      </c>
    </row>
    <row r="63" spans="1:4" s="58" customFormat="1" ht="79.5" customHeight="1" x14ac:dyDescent="0.2">
      <c r="A63" s="42" t="s">
        <v>25</v>
      </c>
      <c r="B63" s="42" t="s">
        <v>26</v>
      </c>
      <c r="C63" s="59" t="s">
        <v>67</v>
      </c>
      <c r="D63" s="35">
        <f>D64</f>
        <v>32670</v>
      </c>
    </row>
    <row r="64" spans="1:4" ht="30" customHeight="1" x14ac:dyDescent="0.2">
      <c r="A64" s="20">
        <v>3100000000</v>
      </c>
      <c r="B64" s="36" t="s">
        <v>26</v>
      </c>
      <c r="C64" s="55" t="s">
        <v>54</v>
      </c>
      <c r="D64" s="38">
        <v>32670</v>
      </c>
    </row>
    <row r="65" spans="1:4" s="58" customFormat="1" ht="160.5" customHeight="1" x14ac:dyDescent="0.2">
      <c r="A65" s="42" t="s">
        <v>25</v>
      </c>
      <c r="B65" s="42" t="s">
        <v>26</v>
      </c>
      <c r="C65" s="80" t="s">
        <v>82</v>
      </c>
      <c r="D65" s="35">
        <f>D66</f>
        <v>4080</v>
      </c>
    </row>
    <row r="66" spans="1:4" ht="30" customHeight="1" x14ac:dyDescent="0.2">
      <c r="A66" s="20">
        <v>3100000000</v>
      </c>
      <c r="B66" s="36" t="s">
        <v>26</v>
      </c>
      <c r="C66" s="55" t="s">
        <v>54</v>
      </c>
      <c r="D66" s="38">
        <f>4080</f>
        <v>4080</v>
      </c>
    </row>
    <row r="67" spans="1:4" ht="78.599999999999994" customHeight="1" x14ac:dyDescent="0.2">
      <c r="A67" s="33">
        <v>3719800</v>
      </c>
      <c r="B67" s="33">
        <v>9800</v>
      </c>
      <c r="C67" s="57" t="s">
        <v>55</v>
      </c>
      <c r="D67" s="35">
        <f>D68</f>
        <v>230000</v>
      </c>
    </row>
    <row r="68" spans="1:4" ht="30" customHeight="1" x14ac:dyDescent="0.2">
      <c r="A68" s="36" t="s">
        <v>11</v>
      </c>
      <c r="B68" s="36">
        <v>9800</v>
      </c>
      <c r="C68" s="55" t="s">
        <v>12</v>
      </c>
      <c r="D68" s="38">
        <f>449900+50000+50000+20000-339900</f>
        <v>230000</v>
      </c>
    </row>
    <row r="69" spans="1:4" s="58" customFormat="1" ht="116.25" hidden="1" customHeight="1" x14ac:dyDescent="0.2">
      <c r="A69" s="33">
        <v>3719800</v>
      </c>
      <c r="B69" s="33">
        <v>9800</v>
      </c>
      <c r="C69" s="57" t="s">
        <v>68</v>
      </c>
      <c r="D69" s="35">
        <f>40000</f>
        <v>40000</v>
      </c>
    </row>
    <row r="70" spans="1:4" ht="30" hidden="1" customHeight="1" x14ac:dyDescent="0.2">
      <c r="A70" s="36" t="s">
        <v>11</v>
      </c>
      <c r="B70" s="36">
        <v>9800</v>
      </c>
      <c r="C70" s="55" t="s">
        <v>12</v>
      </c>
      <c r="D70" s="38">
        <f>40000</f>
        <v>40000</v>
      </c>
    </row>
    <row r="71" spans="1:4" s="58" customFormat="1" ht="112.5" hidden="1" x14ac:dyDescent="0.2">
      <c r="A71" s="33">
        <v>3719800</v>
      </c>
      <c r="B71" s="33">
        <v>9800</v>
      </c>
      <c r="C71" s="57" t="s">
        <v>72</v>
      </c>
      <c r="D71" s="35">
        <f>50000</f>
        <v>50000</v>
      </c>
    </row>
    <row r="72" spans="1:4" ht="30" hidden="1" customHeight="1" x14ac:dyDescent="0.2">
      <c r="A72" s="36" t="s">
        <v>11</v>
      </c>
      <c r="B72" s="36">
        <v>9800</v>
      </c>
      <c r="C72" s="55" t="s">
        <v>12</v>
      </c>
      <c r="D72" s="38">
        <f>50000</f>
        <v>50000</v>
      </c>
    </row>
    <row r="73" spans="1:4" s="58" customFormat="1" ht="131.25" hidden="1" x14ac:dyDescent="0.2">
      <c r="A73" s="33">
        <v>3719800</v>
      </c>
      <c r="B73" s="33">
        <v>9800</v>
      </c>
      <c r="C73" s="57" t="s">
        <v>70</v>
      </c>
      <c r="D73" s="35">
        <v>50000</v>
      </c>
    </row>
    <row r="74" spans="1:4" ht="30" hidden="1" customHeight="1" x14ac:dyDescent="0.2">
      <c r="A74" s="36" t="s">
        <v>11</v>
      </c>
      <c r="B74" s="36">
        <v>9800</v>
      </c>
      <c r="C74" s="55" t="s">
        <v>12</v>
      </c>
      <c r="D74" s="38">
        <f>50000</f>
        <v>50000</v>
      </c>
    </row>
    <row r="75" spans="1:4" s="58" customFormat="1" ht="131.25" hidden="1" x14ac:dyDescent="0.2">
      <c r="A75" s="33">
        <v>3719800</v>
      </c>
      <c r="B75" s="33">
        <v>9800</v>
      </c>
      <c r="C75" s="57" t="s">
        <v>64</v>
      </c>
      <c r="D75" s="35">
        <v>50000</v>
      </c>
    </row>
    <row r="76" spans="1:4" ht="30" hidden="1" customHeight="1" x14ac:dyDescent="0.2">
      <c r="A76" s="36" t="s">
        <v>11</v>
      </c>
      <c r="B76" s="36">
        <v>9800</v>
      </c>
      <c r="C76" s="55" t="s">
        <v>12</v>
      </c>
      <c r="D76" s="38">
        <f>50000</f>
        <v>50000</v>
      </c>
    </row>
    <row r="77" spans="1:4" s="58" customFormat="1" ht="118.15" hidden="1" customHeight="1" x14ac:dyDescent="0.2">
      <c r="A77" s="33">
        <v>3719800</v>
      </c>
      <c r="B77" s="33">
        <v>9800</v>
      </c>
      <c r="C77" s="57" t="s">
        <v>69</v>
      </c>
      <c r="D77" s="35">
        <v>20000</v>
      </c>
    </row>
    <row r="78" spans="1:4" ht="30" hidden="1" customHeight="1" x14ac:dyDescent="0.2">
      <c r="A78" s="36" t="s">
        <v>11</v>
      </c>
      <c r="B78" s="36">
        <v>9800</v>
      </c>
      <c r="C78" s="55" t="s">
        <v>12</v>
      </c>
      <c r="D78" s="38">
        <f>20000</f>
        <v>20000</v>
      </c>
    </row>
    <row r="79" spans="1:4" s="58" customFormat="1" ht="156.75" customHeight="1" x14ac:dyDescent="0.2">
      <c r="A79" s="33">
        <v>3719800</v>
      </c>
      <c r="B79" s="33">
        <v>9800</v>
      </c>
      <c r="C79" s="57" t="s">
        <v>74</v>
      </c>
      <c r="D79" s="35">
        <f>339900-339900</f>
        <v>0</v>
      </c>
    </row>
    <row r="80" spans="1:4" ht="30" customHeight="1" x14ac:dyDescent="0.2">
      <c r="A80" s="36" t="s">
        <v>11</v>
      </c>
      <c r="B80" s="36">
        <v>9800</v>
      </c>
      <c r="C80" s="37" t="s">
        <v>12</v>
      </c>
      <c r="D80" s="38">
        <f>339900-339900</f>
        <v>0</v>
      </c>
    </row>
    <row r="81" spans="1:7" ht="114" hidden="1" customHeight="1" x14ac:dyDescent="0.2">
      <c r="A81" s="33">
        <v>3719800</v>
      </c>
      <c r="B81" s="33">
        <v>9800</v>
      </c>
      <c r="C81" s="57" t="s">
        <v>75</v>
      </c>
      <c r="D81" s="35">
        <f>D82</f>
        <v>20000</v>
      </c>
    </row>
    <row r="82" spans="1:7" ht="30" hidden="1" customHeight="1" x14ac:dyDescent="0.2">
      <c r="A82" s="36" t="s">
        <v>11</v>
      </c>
      <c r="B82" s="36">
        <v>9800</v>
      </c>
      <c r="C82" s="37" t="s">
        <v>12</v>
      </c>
      <c r="D82" s="38">
        <f>20000</f>
        <v>20000</v>
      </c>
    </row>
    <row r="83" spans="1:7" ht="21" customHeight="1" x14ac:dyDescent="0.3">
      <c r="A83" s="87" t="s">
        <v>13</v>
      </c>
      <c r="B83" s="87"/>
      <c r="C83" s="87"/>
      <c r="D83" s="88"/>
    </row>
    <row r="84" spans="1:7" ht="18.75" hidden="1" x14ac:dyDescent="0.2">
      <c r="A84" s="42"/>
      <c r="B84" s="42"/>
      <c r="C84" s="43"/>
      <c r="D84" s="35"/>
    </row>
    <row r="85" spans="1:7" ht="18.75" hidden="1" x14ac:dyDescent="0.2">
      <c r="A85" s="44"/>
      <c r="B85" s="44"/>
      <c r="C85" s="45"/>
      <c r="D85" s="38"/>
    </row>
    <row r="86" spans="1:7" ht="26.45" customHeight="1" x14ac:dyDescent="0.3">
      <c r="A86" s="46" t="s">
        <v>14</v>
      </c>
      <c r="B86" s="46" t="s">
        <v>14</v>
      </c>
      <c r="C86" s="29" t="s">
        <v>15</v>
      </c>
      <c r="D86" s="47">
        <f>D87+D88</f>
        <v>36872661</v>
      </c>
    </row>
    <row r="87" spans="1:7" ht="26.45" customHeight="1" x14ac:dyDescent="0.3">
      <c r="A87" s="46" t="s">
        <v>14</v>
      </c>
      <c r="B87" s="46" t="s">
        <v>14</v>
      </c>
      <c r="C87" s="29" t="s">
        <v>16</v>
      </c>
      <c r="D87" s="47">
        <f>D43+D45+D67</f>
        <v>36872661</v>
      </c>
    </row>
    <row r="88" spans="1:7" ht="26.45" customHeight="1" x14ac:dyDescent="0.3">
      <c r="A88" s="46" t="s">
        <v>14</v>
      </c>
      <c r="B88" s="46" t="s">
        <v>14</v>
      </c>
      <c r="C88" s="29" t="s">
        <v>17</v>
      </c>
      <c r="D88" s="47">
        <v>0</v>
      </c>
    </row>
    <row r="89" spans="1:7" ht="63" customHeight="1" x14ac:dyDescent="0.3">
      <c r="A89" s="50" t="s">
        <v>41</v>
      </c>
      <c r="B89" s="50"/>
      <c r="C89" s="49"/>
      <c r="D89" s="65" t="s">
        <v>66</v>
      </c>
      <c r="E89" s="50"/>
      <c r="F89" s="49"/>
      <c r="G89" s="49"/>
    </row>
  </sheetData>
  <mergeCells count="23">
    <mergeCell ref="B33:C33"/>
    <mergeCell ref="B34:C34"/>
    <mergeCell ref="A42:D42"/>
    <mergeCell ref="A83:D83"/>
    <mergeCell ref="B26:C26"/>
    <mergeCell ref="B28:C28"/>
    <mergeCell ref="B29:C29"/>
    <mergeCell ref="A30:D30"/>
    <mergeCell ref="B31:C31"/>
    <mergeCell ref="B32:C32"/>
    <mergeCell ref="B24:C24"/>
    <mergeCell ref="A6:D6"/>
    <mergeCell ref="A7:D7"/>
    <mergeCell ref="A8:D8"/>
    <mergeCell ref="A9:D9"/>
    <mergeCell ref="A10:D10"/>
    <mergeCell ref="B13:C13"/>
    <mergeCell ref="B14:C14"/>
    <mergeCell ref="A15:D15"/>
    <mergeCell ref="B16:C16"/>
    <mergeCell ref="B18:C18"/>
    <mergeCell ref="B20:C20"/>
    <mergeCell ref="B22:C22"/>
  </mergeCells>
  <pageMargins left="0.78740157480314965" right="0.39370078740157483" top="0.39370078740157483" bottom="0.39370078740157483" header="0" footer="0"/>
  <pageSetup paperSize="9" scale="64" fitToHeight="50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view="pageBreakPreview" topLeftCell="A25" zoomScale="60" zoomScaleNormal="100" workbookViewId="0">
      <selection activeCell="D61" sqref="D61"/>
    </sheetView>
  </sheetViews>
  <sheetFormatPr defaultColWidth="8.85546875" defaultRowHeight="12.75" x14ac:dyDescent="0.2"/>
  <cols>
    <col min="1" max="2" width="20.7109375" style="64" customWidth="1"/>
    <col min="3" max="3" width="61.7109375" style="64" customWidth="1"/>
    <col min="4" max="4" width="52.5703125" style="64" customWidth="1"/>
    <col min="5" max="16384" width="8.85546875" style="64"/>
  </cols>
  <sheetData>
    <row r="1" spans="1:5" ht="15.6" customHeight="1" x14ac:dyDescent="0.2">
      <c r="C1" s="3"/>
      <c r="D1" s="7" t="s">
        <v>43</v>
      </c>
      <c r="E1" s="6"/>
    </row>
    <row r="2" spans="1:5" ht="15.6" customHeight="1" x14ac:dyDescent="0.2">
      <c r="C2" s="3"/>
      <c r="D2" s="7" t="s">
        <v>48</v>
      </c>
      <c r="E2" s="6"/>
    </row>
    <row r="3" spans="1:5" ht="15.6" customHeight="1" x14ac:dyDescent="0.2">
      <c r="C3" s="3"/>
      <c r="D3" s="7" t="s">
        <v>49</v>
      </c>
      <c r="E3" s="6"/>
    </row>
    <row r="4" spans="1:5" ht="16.899999999999999" customHeight="1" x14ac:dyDescent="0.2">
      <c r="C4" s="4"/>
      <c r="D4" s="4" t="s">
        <v>35</v>
      </c>
      <c r="E4" s="2"/>
    </row>
    <row r="5" spans="1:5" x14ac:dyDescent="0.2">
      <c r="A5" s="1"/>
      <c r="C5" s="1"/>
      <c r="D5" s="1"/>
    </row>
    <row r="6" spans="1:5" ht="19.899999999999999" customHeight="1" x14ac:dyDescent="0.3">
      <c r="A6" s="103" t="s">
        <v>50</v>
      </c>
      <c r="B6" s="103"/>
      <c r="C6" s="103"/>
      <c r="D6" s="103"/>
    </row>
    <row r="7" spans="1:5" ht="21.75" customHeight="1" x14ac:dyDescent="0.3">
      <c r="A7" s="103" t="s">
        <v>52</v>
      </c>
      <c r="B7" s="103"/>
      <c r="C7" s="103"/>
      <c r="D7" s="103"/>
    </row>
    <row r="8" spans="1:5" ht="24.75" customHeight="1" x14ac:dyDescent="0.3">
      <c r="A8" s="103" t="s">
        <v>0</v>
      </c>
      <c r="B8" s="103"/>
      <c r="C8" s="103"/>
      <c r="D8" s="103"/>
    </row>
    <row r="9" spans="1:5" ht="18.75" customHeight="1" x14ac:dyDescent="0.2">
      <c r="A9" s="104" t="s">
        <v>1</v>
      </c>
      <c r="B9" s="105"/>
      <c r="C9" s="105"/>
      <c r="D9" s="105"/>
    </row>
    <row r="10" spans="1:5" ht="18.75" customHeight="1" x14ac:dyDescent="0.2">
      <c r="A10" s="105" t="s">
        <v>2</v>
      </c>
      <c r="B10" s="105"/>
      <c r="C10" s="105"/>
      <c r="D10" s="105"/>
    </row>
    <row r="11" spans="1:5" ht="21.95" customHeight="1" x14ac:dyDescent="0.3">
      <c r="A11" s="12" t="s">
        <v>3</v>
      </c>
      <c r="B11" s="5"/>
      <c r="C11" s="5"/>
      <c r="D11" s="5"/>
    </row>
    <row r="12" spans="1:5" ht="18.75" x14ac:dyDescent="0.3">
      <c r="A12" s="5"/>
      <c r="B12" s="5"/>
      <c r="C12" s="5"/>
      <c r="D12" s="13" t="s">
        <v>4</v>
      </c>
    </row>
    <row r="13" spans="1:5" ht="58.5" customHeight="1" x14ac:dyDescent="0.2">
      <c r="A13" s="81" t="s">
        <v>5</v>
      </c>
      <c r="B13" s="92" t="s">
        <v>6</v>
      </c>
      <c r="C13" s="93"/>
      <c r="D13" s="82" t="s">
        <v>7</v>
      </c>
    </row>
    <row r="14" spans="1:5" ht="21" customHeight="1" x14ac:dyDescent="0.2">
      <c r="A14" s="83">
        <v>1</v>
      </c>
      <c r="B14" s="94">
        <v>2</v>
      </c>
      <c r="C14" s="95"/>
      <c r="D14" s="84">
        <v>3</v>
      </c>
    </row>
    <row r="15" spans="1:5" ht="21" customHeight="1" x14ac:dyDescent="0.3">
      <c r="A15" s="88" t="s">
        <v>8</v>
      </c>
      <c r="B15" s="88"/>
      <c r="C15" s="88"/>
      <c r="D15" s="88"/>
    </row>
    <row r="16" spans="1:5" ht="62.45" hidden="1" customHeight="1" x14ac:dyDescent="0.2">
      <c r="A16" s="16" t="s">
        <v>9</v>
      </c>
      <c r="B16" s="99" t="s">
        <v>10</v>
      </c>
      <c r="C16" s="100"/>
      <c r="D16" s="19">
        <v>61113200</v>
      </c>
    </row>
    <row r="17" spans="1:4" ht="25.15" hidden="1" customHeight="1" x14ac:dyDescent="0.2">
      <c r="A17" s="20" t="s">
        <v>11</v>
      </c>
      <c r="B17" s="21" t="s">
        <v>12</v>
      </c>
      <c r="C17" s="22"/>
      <c r="D17" s="23">
        <v>61113200</v>
      </c>
    </row>
    <row r="18" spans="1:4" ht="60" customHeight="1" x14ac:dyDescent="0.2">
      <c r="A18" s="16">
        <v>41034500</v>
      </c>
      <c r="B18" s="99" t="s">
        <v>73</v>
      </c>
      <c r="C18" s="100"/>
      <c r="D18" s="19">
        <f>D19</f>
        <v>2800000</v>
      </c>
    </row>
    <row r="19" spans="1:4" ht="25.15" customHeight="1" x14ac:dyDescent="0.2">
      <c r="A19" s="20" t="s">
        <v>11</v>
      </c>
      <c r="B19" s="21" t="s">
        <v>12</v>
      </c>
      <c r="C19" s="22"/>
      <c r="D19" s="23">
        <f>2000000+800000</f>
        <v>2800000</v>
      </c>
    </row>
    <row r="20" spans="1:4" ht="59.25" hidden="1" customHeight="1" x14ac:dyDescent="0.2">
      <c r="A20" s="16">
        <v>41035500</v>
      </c>
      <c r="B20" s="99" t="s">
        <v>77</v>
      </c>
      <c r="C20" s="100"/>
      <c r="D20" s="19">
        <f>D21</f>
        <v>127284</v>
      </c>
    </row>
    <row r="21" spans="1:4" ht="25.15" hidden="1" customHeight="1" x14ac:dyDescent="0.2">
      <c r="A21" s="20" t="s">
        <v>11</v>
      </c>
      <c r="B21" s="21" t="s">
        <v>12</v>
      </c>
      <c r="C21" s="22"/>
      <c r="D21" s="23">
        <f>127284</f>
        <v>127284</v>
      </c>
    </row>
    <row r="22" spans="1:4" ht="115.5" customHeight="1" x14ac:dyDescent="0.2">
      <c r="A22" s="16">
        <v>41050900</v>
      </c>
      <c r="B22" s="99" t="s">
        <v>81</v>
      </c>
      <c r="C22" s="100"/>
      <c r="D22" s="19">
        <f>D23</f>
        <v>432977</v>
      </c>
    </row>
    <row r="23" spans="1:4" ht="25.15" customHeight="1" x14ac:dyDescent="0.2">
      <c r="A23" s="20" t="s">
        <v>11</v>
      </c>
      <c r="B23" s="21" t="s">
        <v>54</v>
      </c>
      <c r="C23" s="22"/>
      <c r="D23" s="23">
        <f>418345+14632</f>
        <v>432977</v>
      </c>
    </row>
    <row r="24" spans="1:4" ht="61.5" customHeight="1" x14ac:dyDescent="0.2">
      <c r="A24" s="16">
        <v>41051200</v>
      </c>
      <c r="B24" s="99" t="s">
        <v>53</v>
      </c>
      <c r="C24" s="100"/>
      <c r="D24" s="19">
        <f>D25</f>
        <v>397872</v>
      </c>
    </row>
    <row r="25" spans="1:4" ht="24" customHeight="1" x14ac:dyDescent="0.2">
      <c r="A25" s="20">
        <v>3100000000</v>
      </c>
      <c r="B25" s="21" t="s">
        <v>54</v>
      </c>
      <c r="C25" s="22"/>
      <c r="D25" s="23">
        <f>148440+249432</f>
        <v>397872</v>
      </c>
    </row>
    <row r="26" spans="1:4" ht="82.5" hidden="1" customHeight="1" x14ac:dyDescent="0.2">
      <c r="A26" s="16">
        <v>41051400</v>
      </c>
      <c r="B26" s="99" t="s">
        <v>78</v>
      </c>
      <c r="C26" s="100"/>
      <c r="D26" s="19">
        <f>D27</f>
        <v>790747</v>
      </c>
    </row>
    <row r="27" spans="1:4" ht="25.15" hidden="1" customHeight="1" x14ac:dyDescent="0.2">
      <c r="A27" s="20" t="s">
        <v>11</v>
      </c>
      <c r="B27" s="21" t="s">
        <v>54</v>
      </c>
      <c r="C27" s="22"/>
      <c r="D27" s="23">
        <f>790747</f>
        <v>790747</v>
      </c>
    </row>
    <row r="28" spans="1:4" ht="36" hidden="1" customHeight="1" x14ac:dyDescent="0.2">
      <c r="A28" s="16">
        <v>41053900</v>
      </c>
      <c r="B28" s="99" t="s">
        <v>56</v>
      </c>
      <c r="C28" s="100"/>
      <c r="D28" s="19">
        <f>D29</f>
        <v>187500</v>
      </c>
    </row>
    <row r="29" spans="1:4" ht="36" hidden="1" customHeight="1" x14ac:dyDescent="0.2">
      <c r="A29" s="36" t="s">
        <v>30</v>
      </c>
      <c r="B29" s="101" t="s">
        <v>31</v>
      </c>
      <c r="C29" s="102"/>
      <c r="D29" s="79">
        <v>187500</v>
      </c>
    </row>
    <row r="30" spans="1:4" ht="27" customHeight="1" x14ac:dyDescent="0.3">
      <c r="A30" s="88" t="s">
        <v>13</v>
      </c>
      <c r="B30" s="88"/>
      <c r="C30" s="88"/>
      <c r="D30" s="88"/>
    </row>
    <row r="31" spans="1:4" ht="97.15" hidden="1" customHeight="1" x14ac:dyDescent="0.2">
      <c r="A31" s="16">
        <v>41052600</v>
      </c>
      <c r="B31" s="99" t="s">
        <v>57</v>
      </c>
      <c r="C31" s="100"/>
      <c r="D31" s="19">
        <f>D32</f>
        <v>5285000</v>
      </c>
    </row>
    <row r="32" spans="1:4" ht="24.75" hidden="1" customHeight="1" x14ac:dyDescent="0.2">
      <c r="A32" s="20">
        <v>3100000000</v>
      </c>
      <c r="B32" s="101" t="s">
        <v>54</v>
      </c>
      <c r="C32" s="102"/>
      <c r="D32" s="23">
        <f>5285000+1311000-1311000+1250000-1250000</f>
        <v>5285000</v>
      </c>
    </row>
    <row r="33" spans="1:4" ht="66.75" customHeight="1" x14ac:dyDescent="0.2">
      <c r="A33" s="16">
        <v>41055000</v>
      </c>
      <c r="B33" s="99" t="s">
        <v>83</v>
      </c>
      <c r="C33" s="100"/>
      <c r="D33" s="19">
        <f>D34</f>
        <v>30000</v>
      </c>
    </row>
    <row r="34" spans="1:4" ht="27" customHeight="1" x14ac:dyDescent="0.3">
      <c r="A34" s="20">
        <v>3100000000</v>
      </c>
      <c r="B34" s="101" t="s">
        <v>54</v>
      </c>
      <c r="C34" s="102"/>
      <c r="D34" s="85">
        <f>30000</f>
        <v>30000</v>
      </c>
    </row>
    <row r="35" spans="1:4" ht="75" hidden="1" customHeight="1" x14ac:dyDescent="0.2">
      <c r="A35" s="16">
        <v>41057100</v>
      </c>
      <c r="B35" s="99" t="s">
        <v>76</v>
      </c>
      <c r="C35" s="100"/>
      <c r="D35" s="19">
        <f>D36</f>
        <v>1311000</v>
      </c>
    </row>
    <row r="36" spans="1:4" ht="18.75" hidden="1" x14ac:dyDescent="0.2">
      <c r="A36" s="20">
        <v>3100000000</v>
      </c>
      <c r="B36" s="101" t="s">
        <v>54</v>
      </c>
      <c r="C36" s="102"/>
      <c r="D36" s="23">
        <f>1311000</f>
        <v>1311000</v>
      </c>
    </row>
    <row r="37" spans="1:4" ht="22.9" customHeight="1" x14ac:dyDescent="0.3">
      <c r="A37" s="28" t="s">
        <v>14</v>
      </c>
      <c r="B37" s="29" t="s">
        <v>15</v>
      </c>
      <c r="C37" s="30"/>
      <c r="D37" s="31">
        <f>D38+D39</f>
        <v>72475580</v>
      </c>
    </row>
    <row r="38" spans="1:4" ht="22.9" customHeight="1" x14ac:dyDescent="0.3">
      <c r="A38" s="28" t="s">
        <v>14</v>
      </c>
      <c r="B38" s="29" t="s">
        <v>16</v>
      </c>
      <c r="C38" s="30"/>
      <c r="D38" s="31">
        <f>D16+D18+D20+D24+D26+D22+D28</f>
        <v>65849580</v>
      </c>
    </row>
    <row r="39" spans="1:4" ht="22.9" customHeight="1" x14ac:dyDescent="0.3">
      <c r="A39" s="28" t="s">
        <v>14</v>
      </c>
      <c r="B39" s="29" t="s">
        <v>17</v>
      </c>
      <c r="C39" s="30"/>
      <c r="D39" s="31">
        <f>D31+D33+D35</f>
        <v>6626000</v>
      </c>
    </row>
    <row r="40" spans="1:4" ht="18.75" x14ac:dyDescent="0.3">
      <c r="A40" s="5"/>
      <c r="B40" s="5"/>
      <c r="C40" s="5"/>
      <c r="D40" s="5"/>
    </row>
    <row r="41" spans="1:4" ht="21.95" customHeight="1" x14ac:dyDescent="0.3">
      <c r="A41" s="12" t="s">
        <v>18</v>
      </c>
      <c r="B41" s="5"/>
      <c r="C41" s="5"/>
      <c r="D41" s="13" t="s">
        <v>4</v>
      </c>
    </row>
    <row r="42" spans="1:4" ht="99.6" customHeight="1" x14ac:dyDescent="0.2">
      <c r="A42" s="11" t="s">
        <v>19</v>
      </c>
      <c r="B42" s="11" t="s">
        <v>20</v>
      </c>
      <c r="C42" s="11" t="s">
        <v>21</v>
      </c>
      <c r="D42" s="11" t="s">
        <v>7</v>
      </c>
    </row>
    <row r="43" spans="1:4" ht="19.149999999999999" customHeight="1" x14ac:dyDescent="0.2">
      <c r="A43" s="32">
        <v>1</v>
      </c>
      <c r="B43" s="32">
        <v>2</v>
      </c>
      <c r="C43" s="32">
        <v>3</v>
      </c>
      <c r="D43" s="32">
        <v>4</v>
      </c>
    </row>
    <row r="44" spans="1:4" ht="25.15" customHeight="1" x14ac:dyDescent="0.3">
      <c r="A44" s="87" t="s">
        <v>8</v>
      </c>
      <c r="B44" s="87"/>
      <c r="C44" s="87"/>
      <c r="D44" s="87"/>
    </row>
    <row r="45" spans="1:4" ht="25.9" hidden="1" customHeight="1" x14ac:dyDescent="0.2">
      <c r="A45" s="33" t="s">
        <v>22</v>
      </c>
      <c r="B45" s="33" t="s">
        <v>23</v>
      </c>
      <c r="C45" s="53" t="s">
        <v>24</v>
      </c>
      <c r="D45" s="35">
        <v>32991200</v>
      </c>
    </row>
    <row r="46" spans="1:4" ht="25.9" hidden="1" customHeight="1" x14ac:dyDescent="0.2">
      <c r="A46" s="36" t="s">
        <v>11</v>
      </c>
      <c r="B46" s="36" t="s">
        <v>23</v>
      </c>
      <c r="C46" s="52" t="s">
        <v>12</v>
      </c>
      <c r="D46" s="38">
        <v>32991200</v>
      </c>
    </row>
    <row r="47" spans="1:4" ht="39.6" customHeight="1" x14ac:dyDescent="0.2">
      <c r="A47" s="33" t="s">
        <v>25</v>
      </c>
      <c r="B47" s="33" t="s">
        <v>26</v>
      </c>
      <c r="C47" s="8" t="s">
        <v>36</v>
      </c>
      <c r="D47" s="35">
        <f>SUM(D48:D52)</f>
        <v>6893461</v>
      </c>
    </row>
    <row r="48" spans="1:4" ht="37.5" hidden="1" x14ac:dyDescent="0.2">
      <c r="A48" s="36" t="s">
        <v>28</v>
      </c>
      <c r="B48" s="36" t="s">
        <v>26</v>
      </c>
      <c r="C48" s="52" t="s">
        <v>29</v>
      </c>
      <c r="D48" s="38">
        <v>784560</v>
      </c>
    </row>
    <row r="49" spans="1:4" s="69" customFormat="1" ht="37.5" hidden="1" x14ac:dyDescent="0.2">
      <c r="A49" s="66" t="s">
        <v>30</v>
      </c>
      <c r="B49" s="66" t="s">
        <v>26</v>
      </c>
      <c r="C49" s="67" t="s">
        <v>31</v>
      </c>
      <c r="D49" s="68">
        <f>98226+694000+150000+20000+693400</f>
        <v>1655626</v>
      </c>
    </row>
    <row r="50" spans="1:4" ht="25.15" customHeight="1" x14ac:dyDescent="0.2">
      <c r="A50" s="39" t="s">
        <v>32</v>
      </c>
      <c r="B50" s="39" t="s">
        <v>26</v>
      </c>
      <c r="C50" s="54" t="s">
        <v>33</v>
      </c>
      <c r="D50" s="41">
        <f>328790+1000000</f>
        <v>1328790</v>
      </c>
    </row>
    <row r="51" spans="1:4" ht="25.9" hidden="1" customHeight="1" x14ac:dyDescent="0.2">
      <c r="A51" s="39" t="s">
        <v>46</v>
      </c>
      <c r="B51" s="36" t="s">
        <v>26</v>
      </c>
      <c r="C51" s="55" t="s">
        <v>45</v>
      </c>
      <c r="D51" s="38">
        <f>70000+300000+200000+275735</f>
        <v>845735</v>
      </c>
    </row>
    <row r="52" spans="1:4" ht="25.9" customHeight="1" x14ac:dyDescent="0.2">
      <c r="A52" s="86" t="s">
        <v>86</v>
      </c>
      <c r="B52" s="36" t="s">
        <v>26</v>
      </c>
      <c r="C52" s="55" t="s">
        <v>54</v>
      </c>
      <c r="D52" s="38">
        <f>32670+4080+2242000</f>
        <v>2278750</v>
      </c>
    </row>
    <row r="53" spans="1:4" s="58" customFormat="1" ht="75" hidden="1" x14ac:dyDescent="0.2">
      <c r="A53" s="42" t="s">
        <v>25</v>
      </c>
      <c r="B53" s="42" t="s">
        <v>26</v>
      </c>
      <c r="C53" s="57" t="s">
        <v>58</v>
      </c>
      <c r="D53" s="35">
        <f>D54</f>
        <v>784560</v>
      </c>
    </row>
    <row r="54" spans="1:4" ht="37.5" hidden="1" x14ac:dyDescent="0.2">
      <c r="A54" s="36" t="s">
        <v>28</v>
      </c>
      <c r="B54" s="36" t="s">
        <v>26</v>
      </c>
      <c r="C54" s="55" t="s">
        <v>29</v>
      </c>
      <c r="D54" s="38">
        <v>784560</v>
      </c>
    </row>
    <row r="55" spans="1:4" s="58" customFormat="1" ht="72" hidden="1" customHeight="1" x14ac:dyDescent="0.2">
      <c r="A55" s="42" t="s">
        <v>25</v>
      </c>
      <c r="B55" s="42" t="s">
        <v>26</v>
      </c>
      <c r="C55" s="57" t="s">
        <v>80</v>
      </c>
      <c r="D55" s="35">
        <f>D56</f>
        <v>118226</v>
      </c>
    </row>
    <row r="56" spans="1:4" s="69" customFormat="1" ht="37.5" hidden="1" x14ac:dyDescent="0.2">
      <c r="A56" s="66" t="s">
        <v>30</v>
      </c>
      <c r="B56" s="66" t="s">
        <v>26</v>
      </c>
      <c r="C56" s="70" t="s">
        <v>31</v>
      </c>
      <c r="D56" s="68">
        <f>98226+20000</f>
        <v>118226</v>
      </c>
    </row>
    <row r="57" spans="1:4" s="58" customFormat="1" ht="80.45" hidden="1" customHeight="1" x14ac:dyDescent="0.2">
      <c r="A57" s="42" t="s">
        <v>25</v>
      </c>
      <c r="B57" s="42" t="s">
        <v>26</v>
      </c>
      <c r="C57" s="57" t="s">
        <v>79</v>
      </c>
      <c r="D57" s="35">
        <f>D58</f>
        <v>1537400</v>
      </c>
    </row>
    <row r="58" spans="1:4" ht="37.5" hidden="1" x14ac:dyDescent="0.2">
      <c r="A58" s="36" t="s">
        <v>30</v>
      </c>
      <c r="B58" s="36" t="s">
        <v>26</v>
      </c>
      <c r="C58" s="55" t="s">
        <v>31</v>
      </c>
      <c r="D58" s="38">
        <f>694000+150000+693400</f>
        <v>1537400</v>
      </c>
    </row>
    <row r="59" spans="1:4" s="58" customFormat="1" ht="56.25" hidden="1" x14ac:dyDescent="0.2">
      <c r="A59" s="42" t="s">
        <v>25</v>
      </c>
      <c r="B59" s="42" t="s">
        <v>26</v>
      </c>
      <c r="C59" s="57" t="s">
        <v>61</v>
      </c>
      <c r="D59" s="35">
        <f>D60</f>
        <v>328790</v>
      </c>
    </row>
    <row r="60" spans="1:4" ht="30" hidden="1" customHeight="1" x14ac:dyDescent="0.2">
      <c r="A60" s="39" t="s">
        <v>32</v>
      </c>
      <c r="B60" s="39" t="s">
        <v>26</v>
      </c>
      <c r="C60" s="56" t="s">
        <v>33</v>
      </c>
      <c r="D60" s="41">
        <v>328790</v>
      </c>
    </row>
    <row r="61" spans="1:4" ht="58.5" customHeight="1" x14ac:dyDescent="0.2">
      <c r="A61" s="42" t="s">
        <v>25</v>
      </c>
      <c r="B61" s="42" t="s">
        <v>26</v>
      </c>
      <c r="C61" s="57" t="s">
        <v>84</v>
      </c>
      <c r="D61" s="35">
        <f>D62</f>
        <v>1000000</v>
      </c>
    </row>
    <row r="62" spans="1:4" ht="30" customHeight="1" x14ac:dyDescent="0.2">
      <c r="A62" s="39" t="s">
        <v>32</v>
      </c>
      <c r="B62" s="39" t="s">
        <v>26</v>
      </c>
      <c r="C62" s="56" t="s">
        <v>33</v>
      </c>
      <c r="D62" s="41">
        <v>1000000</v>
      </c>
    </row>
    <row r="63" spans="1:4" s="58" customFormat="1" ht="122.25" hidden="1" customHeight="1" x14ac:dyDescent="0.2">
      <c r="A63" s="42" t="s">
        <v>25</v>
      </c>
      <c r="B63" s="42" t="s">
        <v>26</v>
      </c>
      <c r="C63" s="57" t="s">
        <v>62</v>
      </c>
      <c r="D63" s="35">
        <f>D64</f>
        <v>70000</v>
      </c>
    </row>
    <row r="64" spans="1:4" ht="30" hidden="1" customHeight="1" x14ac:dyDescent="0.2">
      <c r="A64" s="39" t="s">
        <v>46</v>
      </c>
      <c r="B64" s="36" t="s">
        <v>26</v>
      </c>
      <c r="C64" s="55" t="s">
        <v>45</v>
      </c>
      <c r="D64" s="38">
        <f>70000</f>
        <v>70000</v>
      </c>
    </row>
    <row r="65" spans="1:4" s="58" customFormat="1" ht="75" hidden="1" x14ac:dyDescent="0.2">
      <c r="A65" s="42" t="s">
        <v>25</v>
      </c>
      <c r="B65" s="42" t="s">
        <v>26</v>
      </c>
      <c r="C65" s="57" t="s">
        <v>63</v>
      </c>
      <c r="D65" s="35">
        <f>D66</f>
        <v>775735</v>
      </c>
    </row>
    <row r="66" spans="1:4" ht="30" hidden="1" customHeight="1" x14ac:dyDescent="0.2">
      <c r="A66" s="39" t="s">
        <v>46</v>
      </c>
      <c r="B66" s="36" t="s">
        <v>26</v>
      </c>
      <c r="C66" s="55" t="s">
        <v>45</v>
      </c>
      <c r="D66" s="38">
        <f>300000+200000+275735</f>
        <v>775735</v>
      </c>
    </row>
    <row r="67" spans="1:4" s="58" customFormat="1" ht="79.5" hidden="1" customHeight="1" x14ac:dyDescent="0.2">
      <c r="A67" s="42" t="s">
        <v>25</v>
      </c>
      <c r="B67" s="42" t="s">
        <v>26</v>
      </c>
      <c r="C67" s="59" t="s">
        <v>67</v>
      </c>
      <c r="D67" s="35">
        <f>D68</f>
        <v>32670</v>
      </c>
    </row>
    <row r="68" spans="1:4" ht="30" hidden="1" customHeight="1" x14ac:dyDescent="0.2">
      <c r="A68" s="20">
        <v>3100000000</v>
      </c>
      <c r="B68" s="36" t="s">
        <v>26</v>
      </c>
      <c r="C68" s="55" t="s">
        <v>54</v>
      </c>
      <c r="D68" s="38">
        <v>32670</v>
      </c>
    </row>
    <row r="69" spans="1:4" s="58" customFormat="1" ht="160.5" hidden="1" customHeight="1" x14ac:dyDescent="0.2">
      <c r="A69" s="42" t="s">
        <v>25</v>
      </c>
      <c r="B69" s="42" t="s">
        <v>26</v>
      </c>
      <c r="C69" s="80" t="s">
        <v>82</v>
      </c>
      <c r="D69" s="35">
        <f>D70</f>
        <v>4080</v>
      </c>
    </row>
    <row r="70" spans="1:4" ht="30" hidden="1" customHeight="1" x14ac:dyDescent="0.2">
      <c r="A70" s="20">
        <v>3100000000</v>
      </c>
      <c r="B70" s="36" t="s">
        <v>26</v>
      </c>
      <c r="C70" s="55" t="s">
        <v>54</v>
      </c>
      <c r="D70" s="38">
        <f>4080</f>
        <v>4080</v>
      </c>
    </row>
    <row r="71" spans="1:4" ht="93" customHeight="1" x14ac:dyDescent="0.2">
      <c r="A71" s="42" t="s">
        <v>25</v>
      </c>
      <c r="B71" s="42" t="s">
        <v>26</v>
      </c>
      <c r="C71" s="80" t="s">
        <v>85</v>
      </c>
      <c r="D71" s="35">
        <f>D72</f>
        <v>2242000</v>
      </c>
    </row>
    <row r="72" spans="1:4" ht="30" customHeight="1" x14ac:dyDescent="0.2">
      <c r="A72" s="86" t="s">
        <v>86</v>
      </c>
      <c r="B72" s="36" t="s">
        <v>26</v>
      </c>
      <c r="C72" s="55" t="s">
        <v>54</v>
      </c>
      <c r="D72" s="38">
        <f>2242000</f>
        <v>2242000</v>
      </c>
    </row>
    <row r="73" spans="1:4" ht="78.599999999999994" hidden="1" customHeight="1" x14ac:dyDescent="0.2">
      <c r="A73" s="33">
        <v>3719800</v>
      </c>
      <c r="B73" s="33">
        <v>9800</v>
      </c>
      <c r="C73" s="57" t="s">
        <v>55</v>
      </c>
      <c r="D73" s="35">
        <f>D74</f>
        <v>230000</v>
      </c>
    </row>
    <row r="74" spans="1:4" ht="30" hidden="1" customHeight="1" x14ac:dyDescent="0.2">
      <c r="A74" s="36" t="s">
        <v>11</v>
      </c>
      <c r="B74" s="36">
        <v>9800</v>
      </c>
      <c r="C74" s="55" t="s">
        <v>12</v>
      </c>
      <c r="D74" s="38">
        <f>449900+50000+50000+20000-339900</f>
        <v>230000</v>
      </c>
    </row>
    <row r="75" spans="1:4" s="58" customFormat="1" ht="116.25" hidden="1" customHeight="1" x14ac:dyDescent="0.2">
      <c r="A75" s="33">
        <v>3719800</v>
      </c>
      <c r="B75" s="33">
        <v>9800</v>
      </c>
      <c r="C75" s="57" t="s">
        <v>68</v>
      </c>
      <c r="D75" s="35">
        <f>40000</f>
        <v>40000</v>
      </c>
    </row>
    <row r="76" spans="1:4" ht="30" hidden="1" customHeight="1" x14ac:dyDescent="0.2">
      <c r="A76" s="36" t="s">
        <v>11</v>
      </c>
      <c r="B76" s="36">
        <v>9800</v>
      </c>
      <c r="C76" s="55" t="s">
        <v>12</v>
      </c>
      <c r="D76" s="38">
        <f>40000</f>
        <v>40000</v>
      </c>
    </row>
    <row r="77" spans="1:4" s="58" customFormat="1" ht="112.5" hidden="1" x14ac:dyDescent="0.2">
      <c r="A77" s="33">
        <v>3719800</v>
      </c>
      <c r="B77" s="33">
        <v>9800</v>
      </c>
      <c r="C77" s="57" t="s">
        <v>72</v>
      </c>
      <c r="D77" s="35">
        <f>50000</f>
        <v>50000</v>
      </c>
    </row>
    <row r="78" spans="1:4" ht="30" hidden="1" customHeight="1" x14ac:dyDescent="0.2">
      <c r="A78" s="36" t="s">
        <v>11</v>
      </c>
      <c r="B78" s="36">
        <v>9800</v>
      </c>
      <c r="C78" s="55" t="s">
        <v>12</v>
      </c>
      <c r="D78" s="38">
        <f>50000</f>
        <v>50000</v>
      </c>
    </row>
    <row r="79" spans="1:4" s="58" customFormat="1" ht="131.25" hidden="1" x14ac:dyDescent="0.2">
      <c r="A79" s="33">
        <v>3719800</v>
      </c>
      <c r="B79" s="33">
        <v>9800</v>
      </c>
      <c r="C79" s="57" t="s">
        <v>70</v>
      </c>
      <c r="D79" s="35">
        <v>50000</v>
      </c>
    </row>
    <row r="80" spans="1:4" ht="30" hidden="1" customHeight="1" x14ac:dyDescent="0.2">
      <c r="A80" s="36" t="s">
        <v>11</v>
      </c>
      <c r="B80" s="36">
        <v>9800</v>
      </c>
      <c r="C80" s="55" t="s">
        <v>12</v>
      </c>
      <c r="D80" s="38">
        <f>50000</f>
        <v>50000</v>
      </c>
    </row>
    <row r="81" spans="1:7" s="58" customFormat="1" ht="131.25" hidden="1" x14ac:dyDescent="0.2">
      <c r="A81" s="33">
        <v>3719800</v>
      </c>
      <c r="B81" s="33">
        <v>9800</v>
      </c>
      <c r="C81" s="57" t="s">
        <v>64</v>
      </c>
      <c r="D81" s="35">
        <v>50000</v>
      </c>
    </row>
    <row r="82" spans="1:7" ht="30" hidden="1" customHeight="1" x14ac:dyDescent="0.2">
      <c r="A82" s="36" t="s">
        <v>11</v>
      </c>
      <c r="B82" s="36">
        <v>9800</v>
      </c>
      <c r="C82" s="55" t="s">
        <v>12</v>
      </c>
      <c r="D82" s="38">
        <f>50000</f>
        <v>50000</v>
      </c>
    </row>
    <row r="83" spans="1:7" s="58" customFormat="1" ht="118.15" hidden="1" customHeight="1" x14ac:dyDescent="0.2">
      <c r="A83" s="33">
        <v>3719800</v>
      </c>
      <c r="B83" s="33">
        <v>9800</v>
      </c>
      <c r="C83" s="57" t="s">
        <v>69</v>
      </c>
      <c r="D83" s="35">
        <v>20000</v>
      </c>
    </row>
    <row r="84" spans="1:7" ht="30" hidden="1" customHeight="1" x14ac:dyDescent="0.2">
      <c r="A84" s="36" t="s">
        <v>11</v>
      </c>
      <c r="B84" s="36">
        <v>9800</v>
      </c>
      <c r="C84" s="55" t="s">
        <v>12</v>
      </c>
      <c r="D84" s="38">
        <f>20000</f>
        <v>20000</v>
      </c>
    </row>
    <row r="85" spans="1:7" s="58" customFormat="1" ht="156.75" hidden="1" customHeight="1" x14ac:dyDescent="0.2">
      <c r="A85" s="33">
        <v>3719800</v>
      </c>
      <c r="B85" s="33">
        <v>9800</v>
      </c>
      <c r="C85" s="57" t="s">
        <v>74</v>
      </c>
      <c r="D85" s="35">
        <f>339900-339900</f>
        <v>0</v>
      </c>
    </row>
    <row r="86" spans="1:7" ht="30" hidden="1" customHeight="1" x14ac:dyDescent="0.2">
      <c r="A86" s="36" t="s">
        <v>11</v>
      </c>
      <c r="B86" s="36">
        <v>9800</v>
      </c>
      <c r="C86" s="37" t="s">
        <v>12</v>
      </c>
      <c r="D86" s="38">
        <f>339900-339900</f>
        <v>0</v>
      </c>
    </row>
    <row r="87" spans="1:7" ht="114" hidden="1" customHeight="1" x14ac:dyDescent="0.2">
      <c r="A87" s="33">
        <v>3719800</v>
      </c>
      <c r="B87" s="33">
        <v>9800</v>
      </c>
      <c r="C87" s="57" t="s">
        <v>75</v>
      </c>
      <c r="D87" s="35">
        <f>D88</f>
        <v>20000</v>
      </c>
    </row>
    <row r="88" spans="1:7" ht="30" hidden="1" customHeight="1" x14ac:dyDescent="0.2">
      <c r="A88" s="36" t="s">
        <v>11</v>
      </c>
      <c r="B88" s="36">
        <v>9800</v>
      </c>
      <c r="C88" s="37" t="s">
        <v>12</v>
      </c>
      <c r="D88" s="38">
        <f>20000</f>
        <v>20000</v>
      </c>
    </row>
    <row r="89" spans="1:7" ht="21" customHeight="1" x14ac:dyDescent="0.3">
      <c r="A89" s="87" t="s">
        <v>13</v>
      </c>
      <c r="B89" s="87"/>
      <c r="C89" s="87"/>
      <c r="D89" s="88"/>
    </row>
    <row r="90" spans="1:7" ht="18.75" x14ac:dyDescent="0.2">
      <c r="A90" s="42"/>
      <c r="B90" s="42"/>
      <c r="C90" s="43"/>
      <c r="D90" s="35"/>
    </row>
    <row r="91" spans="1:7" ht="18.75" x14ac:dyDescent="0.2">
      <c r="A91" s="44"/>
      <c r="B91" s="44"/>
      <c r="C91" s="45"/>
      <c r="D91" s="38"/>
    </row>
    <row r="92" spans="1:7" ht="26.45" customHeight="1" x14ac:dyDescent="0.3">
      <c r="A92" s="46" t="s">
        <v>14</v>
      </c>
      <c r="B92" s="46" t="s">
        <v>14</v>
      </c>
      <c r="C92" s="29" t="s">
        <v>15</v>
      </c>
      <c r="D92" s="47">
        <f>D93+D94</f>
        <v>40114661</v>
      </c>
    </row>
    <row r="93" spans="1:7" ht="26.45" customHeight="1" x14ac:dyDescent="0.3">
      <c r="A93" s="46" t="s">
        <v>14</v>
      </c>
      <c r="B93" s="46" t="s">
        <v>14</v>
      </c>
      <c r="C93" s="29" t="s">
        <v>16</v>
      </c>
      <c r="D93" s="47">
        <f>D45+D47+D73</f>
        <v>40114661</v>
      </c>
    </row>
    <row r="94" spans="1:7" ht="26.45" customHeight="1" x14ac:dyDescent="0.3">
      <c r="A94" s="46" t="s">
        <v>14</v>
      </c>
      <c r="B94" s="46" t="s">
        <v>14</v>
      </c>
      <c r="C94" s="29" t="s">
        <v>17</v>
      </c>
      <c r="D94" s="47">
        <v>0</v>
      </c>
    </row>
    <row r="95" spans="1:7" ht="63" customHeight="1" x14ac:dyDescent="0.3">
      <c r="A95" s="50" t="s">
        <v>41</v>
      </c>
      <c r="B95" s="50"/>
      <c r="C95" s="49"/>
      <c r="D95" s="65" t="s">
        <v>66</v>
      </c>
      <c r="E95" s="50"/>
      <c r="F95" s="49"/>
      <c r="G95" s="49"/>
    </row>
  </sheetData>
  <mergeCells count="25">
    <mergeCell ref="B13:C13"/>
    <mergeCell ref="A6:D6"/>
    <mergeCell ref="A7:D7"/>
    <mergeCell ref="A8:D8"/>
    <mergeCell ref="A9:D9"/>
    <mergeCell ref="A10:D10"/>
    <mergeCell ref="B31:C31"/>
    <mergeCell ref="B14:C14"/>
    <mergeCell ref="A15:D15"/>
    <mergeCell ref="B16:C16"/>
    <mergeCell ref="B18:C18"/>
    <mergeCell ref="B20:C20"/>
    <mergeCell ref="B22:C22"/>
    <mergeCell ref="B24:C24"/>
    <mergeCell ref="B26:C26"/>
    <mergeCell ref="B28:C28"/>
    <mergeCell ref="B29:C29"/>
    <mergeCell ref="A30:D30"/>
    <mergeCell ref="B32:C32"/>
    <mergeCell ref="B35:C35"/>
    <mergeCell ref="B36:C36"/>
    <mergeCell ref="A44:D44"/>
    <mergeCell ref="A89:D89"/>
    <mergeCell ref="B33:C33"/>
    <mergeCell ref="B34:C34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16</vt:i4>
      </vt:variant>
    </vt:vector>
  </HeadingPairs>
  <TitlesOfParts>
    <vt:vector size="24" baseType="lpstr">
      <vt:lpstr>ПОЧАТКОВИЙ</vt:lpstr>
      <vt:lpstr>03.03.21</vt:lpstr>
      <vt:lpstr>24.03.21</vt:lpstr>
      <vt:lpstr>23.04.21</vt:lpstr>
      <vt:lpstr>30.06.21</vt:lpstr>
      <vt:lpstr>06.08.21</vt:lpstr>
      <vt:lpstr>05.10.21</vt:lpstr>
      <vt:lpstr>10.12.21</vt:lpstr>
      <vt:lpstr>'03.03.21'!Заголовки_для_друку</vt:lpstr>
      <vt:lpstr>'05.10.21'!Заголовки_для_друку</vt:lpstr>
      <vt:lpstr>'06.08.21'!Заголовки_для_друку</vt:lpstr>
      <vt:lpstr>'10.12.21'!Заголовки_для_друку</vt:lpstr>
      <vt:lpstr>'23.04.21'!Заголовки_для_друку</vt:lpstr>
      <vt:lpstr>'24.03.21'!Заголовки_для_друку</vt:lpstr>
      <vt:lpstr>'30.06.21'!Заголовки_для_друку</vt:lpstr>
      <vt:lpstr>ПОЧАТКОВИЙ!Заголовки_для_друку</vt:lpstr>
      <vt:lpstr>'03.03.21'!Область_друку</vt:lpstr>
      <vt:lpstr>'05.10.21'!Область_друку</vt:lpstr>
      <vt:lpstr>'06.08.21'!Область_друку</vt:lpstr>
      <vt:lpstr>'10.12.21'!Область_друку</vt:lpstr>
      <vt:lpstr>'23.04.21'!Область_друку</vt:lpstr>
      <vt:lpstr>'24.03.21'!Область_друку</vt:lpstr>
      <vt:lpstr>'30.06.21'!Область_друку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2021-12-14T14:50:13Z</cp:lastPrinted>
  <dcterms:created xsi:type="dcterms:W3CDTF">2020-12-26T14:32:05Z</dcterms:created>
  <dcterms:modified xsi:type="dcterms:W3CDTF">2021-12-14T14:50:15Z</dcterms:modified>
</cp:coreProperties>
</file>