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7-9 від 30.06.2021\ОРИГІНАЛ\"/>
    </mc:Choice>
  </mc:AlternateContent>
  <bookViews>
    <workbookView xWindow="-108" yWindow="-108" windowWidth="23256" windowHeight="12576" activeTab="3"/>
  </bookViews>
  <sheets>
    <sheet name="03.03.2021" sheetId="1" r:id="rId1"/>
    <sheet name="24.03.21" sheetId="2" r:id="rId2"/>
    <sheet name="23.04.21" sheetId="3" r:id="rId3"/>
    <sheet name="30.06.21" sheetId="4" r:id="rId4"/>
  </sheets>
  <definedNames>
    <definedName name="_xlnm.Print_Titles" localSheetId="2">'23.04.21'!$12:$13</definedName>
    <definedName name="_xlnm.Print_Titles" localSheetId="1">'24.03.21'!$12:$13</definedName>
    <definedName name="_xlnm.Print_Titles" localSheetId="3">'30.06.21'!$12:$13</definedName>
    <definedName name="_xlnm.Print_Area" localSheetId="0">'03.03.2021'!$A$1:$J$26</definedName>
    <definedName name="_xlnm.Print_Area" localSheetId="2">'23.04.21'!$A$1:$J$86</definedName>
    <definedName name="_xlnm.Print_Area" localSheetId="1">'24.03.21'!$A$1:$J$71</definedName>
    <definedName name="_xlnm.Print_Area" localSheetId="3">'30.06.21'!$A$1:$J$90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4" l="1"/>
  <c r="I46" i="4"/>
  <c r="G73" i="4" l="1"/>
  <c r="I41" i="4"/>
  <c r="G41" i="4"/>
  <c r="G72" i="4"/>
  <c r="I73" i="4"/>
  <c r="I72" i="4" s="1"/>
  <c r="G59" i="4" l="1"/>
  <c r="I78" i="4"/>
  <c r="G77" i="4"/>
  <c r="G78" i="4"/>
  <c r="I46" i="3" l="1"/>
  <c r="G46" i="3"/>
  <c r="I85" i="4"/>
  <c r="G85" i="4"/>
  <c r="G82" i="4" s="1"/>
  <c r="G81" i="4" s="1"/>
  <c r="I83" i="4"/>
  <c r="G83" i="4"/>
  <c r="I80" i="4"/>
  <c r="I79" i="4" s="1"/>
  <c r="G80" i="4"/>
  <c r="G79" i="4" s="1"/>
  <c r="I74" i="4"/>
  <c r="I75" i="4"/>
  <c r="G75" i="4"/>
  <c r="G74" i="4" s="1"/>
  <c r="I70" i="4"/>
  <c r="G70" i="4"/>
  <c r="I68" i="4"/>
  <c r="G68" i="4"/>
  <c r="I64" i="4"/>
  <c r="G64" i="4"/>
  <c r="I61" i="4"/>
  <c r="G61" i="4"/>
  <c r="I59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G42" i="4" s="1"/>
  <c r="I47" i="4"/>
  <c r="G47" i="4"/>
  <c r="I43" i="4"/>
  <c r="I35" i="4"/>
  <c r="G35" i="4"/>
  <c r="G34" i="4"/>
  <c r="G32" i="4" s="1"/>
  <c r="I32" i="4"/>
  <c r="G27" i="4"/>
  <c r="G20" i="4" s="1"/>
  <c r="I20" i="4"/>
  <c r="I19" i="4"/>
  <c r="G19" i="4"/>
  <c r="I17" i="4"/>
  <c r="G17" i="4"/>
  <c r="I16" i="4"/>
  <c r="G16" i="4"/>
  <c r="I42" i="4" l="1"/>
  <c r="I15" i="4" s="1"/>
  <c r="I14" i="4" s="1"/>
  <c r="G15" i="4"/>
  <c r="G14" i="4" s="1"/>
  <c r="G87" i="4" s="1"/>
  <c r="I82" i="4"/>
  <c r="I81" i="4" s="1"/>
  <c r="I17" i="3"/>
  <c r="I16" i="3"/>
  <c r="G17" i="3"/>
  <c r="G16" i="3"/>
  <c r="I76" i="3"/>
  <c r="G76" i="3"/>
  <c r="I19" i="3"/>
  <c r="G19" i="3"/>
  <c r="I32" i="3"/>
  <c r="I35" i="3"/>
  <c r="I75" i="3"/>
  <c r="I56" i="3"/>
  <c r="I55" i="3"/>
  <c r="G56" i="3"/>
  <c r="G55" i="3"/>
  <c r="I54" i="3"/>
  <c r="I53" i="3"/>
  <c r="G54" i="3"/>
  <c r="G53" i="3"/>
  <c r="I52" i="3"/>
  <c r="I51" i="3"/>
  <c r="G52" i="3"/>
  <c r="G51" i="3"/>
  <c r="I48" i="3"/>
  <c r="I47" i="3"/>
  <c r="I49" i="3"/>
  <c r="I50" i="3"/>
  <c r="G50" i="3"/>
  <c r="G49" i="3"/>
  <c r="G48" i="3"/>
  <c r="G47" i="3"/>
  <c r="G27" i="3"/>
  <c r="G20" i="3" s="1"/>
  <c r="I20" i="3"/>
  <c r="G74" i="3"/>
  <c r="I74" i="3"/>
  <c r="I72" i="3"/>
  <c r="G72" i="3"/>
  <c r="G71" i="3" s="1"/>
  <c r="I81" i="3"/>
  <c r="G81" i="3"/>
  <c r="I79" i="3"/>
  <c r="G79" i="3"/>
  <c r="G75" i="3"/>
  <c r="I69" i="3"/>
  <c r="G69" i="3"/>
  <c r="I67" i="3"/>
  <c r="G67" i="3"/>
  <c r="I63" i="3"/>
  <c r="G63" i="3"/>
  <c r="I60" i="3"/>
  <c r="G60" i="3"/>
  <c r="I43" i="3"/>
  <c r="I42" i="3" s="1"/>
  <c r="G35" i="3"/>
  <c r="G34" i="3"/>
  <c r="G32" i="3" s="1"/>
  <c r="I22" i="2"/>
  <c r="G22" i="2"/>
  <c r="G21" i="2"/>
  <c r="I66" i="2"/>
  <c r="I64" i="2"/>
  <c r="I63" i="2" s="1"/>
  <c r="I62" i="2" s="1"/>
  <c r="G66" i="2"/>
  <c r="G64" i="2"/>
  <c r="G63" i="2"/>
  <c r="G62" i="2" s="1"/>
  <c r="I60" i="2"/>
  <c r="G60" i="2"/>
  <c r="I57" i="2"/>
  <c r="G57" i="2"/>
  <c r="I55" i="2"/>
  <c r="G55" i="2"/>
  <c r="I53" i="2"/>
  <c r="G53" i="2"/>
  <c r="I49" i="2"/>
  <c r="G49" i="2"/>
  <c r="I46" i="2"/>
  <c r="G46" i="2"/>
  <c r="I19" i="2"/>
  <c r="G19" i="2"/>
  <c r="G33" i="2"/>
  <c r="G40" i="2"/>
  <c r="I30" i="2"/>
  <c r="I29" i="2" s="1"/>
  <c r="G18" i="1"/>
  <c r="G15" i="1" s="1"/>
  <c r="G14" i="1" s="1"/>
  <c r="G23" i="1" s="1"/>
  <c r="I15" i="1"/>
  <c r="I14" i="1" s="1"/>
  <c r="I23" i="1" s="1"/>
  <c r="I21" i="1"/>
  <c r="I20" i="1"/>
  <c r="H20" i="1"/>
  <c r="G20" i="1"/>
  <c r="G29" i="2" l="1"/>
  <c r="G15" i="2"/>
  <c r="G14" i="2" s="1"/>
  <c r="G68" i="2" s="1"/>
  <c r="I71" i="3"/>
  <c r="I87" i="4"/>
  <c r="I78" i="3"/>
  <c r="I77" i="3" s="1"/>
  <c r="G42" i="3"/>
  <c r="G15" i="3" s="1"/>
  <c r="G14" i="3" s="1"/>
  <c r="G78" i="3"/>
  <c r="G77" i="3" s="1"/>
  <c r="I15" i="2"/>
  <c r="I14" i="2" s="1"/>
  <c r="I68" i="2" s="1"/>
  <c r="I15" i="3"/>
  <c r="I14" i="3" s="1"/>
  <c r="I83" i="3" s="1"/>
  <c r="G83" i="3" l="1"/>
</calcChain>
</file>

<file path=xl/sharedStrings.xml><?xml version="1.0" encoding="utf-8"?>
<sst xmlns="http://schemas.openxmlformats.org/spreadsheetml/2006/main" count="741" uniqueCount="132">
  <si>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</si>
  <si>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</si>
  <si>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</si>
  <si>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</si>
  <si>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</si>
  <si>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</si>
  <si>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</si>
  <si>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</si>
  <si>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</si>
  <si>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</si>
  <si>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</si>
  <si>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</si>
  <si>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</si>
  <si>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</si>
  <si>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</si>
  <si>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</si>
  <si>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</si>
  <si>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</si>
  <si>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</si>
  <si>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</si>
  <si>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</si>
  <si>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</si>
  <si>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</si>
  <si>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</si>
  <si>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</si>
  <si>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</si>
  <si>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</si>
  <si>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</si>
  <si>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</si>
  <si>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</si>
  <si>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</si>
  <si>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</si>
  <si>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</si>
  <si>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</si>
  <si>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</si>
  <si>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</si>
  <si>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</si>
  <si>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</si>
  <si>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</si>
  <si>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</si>
  <si>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</si>
  <si>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</si>
  <si>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</si>
  <si>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</si>
  <si>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</si>
  <si>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</si>
  <si>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</si>
  <si>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</si>
  <si>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</si>
  <si>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</si>
  <si>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</si>
  <si>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</si>
  <si>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</si>
  <si>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</si>
  <si>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</si>
  <si>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</si>
  <si>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</si>
  <si>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</si>
  <si>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</si>
  <si>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</si>
  <si>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</si>
  <si>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</si>
  <si>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</si>
  <si>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</si>
  <si>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</si>
  <si>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</si>
  <si>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</si>
  <si>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</si>
  <si>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</si>
  <si>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</si>
  <si>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</si>
  <si>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</si>
  <si>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</si>
  <si>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</si>
  <si>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</si>
  <si>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</si>
  <si>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</si>
  <si>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</si>
  <si>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</si>
  <si>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</si>
  <si>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</si>
  <si>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</si>
  <si>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</si>
  <si>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</si>
  <si>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</si>
  <si>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</si>
  <si>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</si>
  <si>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</si>
  <si>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</si>
  <si>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</si>
  <si>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</si>
  <si>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</si>
  <si>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</si>
  <si>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</si>
  <si>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</si>
  <si>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</si>
  <si>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</si>
  <si>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</si>
  <si>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</si>
  <si>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</si>
  <si>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</si>
  <si>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</si>
  <si>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</si>
  <si>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</si>
  <si>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</si>
  <si>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</si>
  <si>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</si>
  <si>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</si>
  <si>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</si>
  <si>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</si>
  <si>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</si>
  <si>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</si>
  <si>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</si>
  <si>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</si>
  <si>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</si>
  <si>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</si>
  <si>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</si>
  <si>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</si>
  <si>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</si>
  <si>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</si>
  <si>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</si>
  <si>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</si>
  <si>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</si>
  <si>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Додаток № 4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</si>
  <si>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</si>
  <si>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 xml:space="preserve">Виготовлення проектно-кошторисної документації по об’єкту "Реконструкція дитячого садочка на 80 місць по вул.Центральна, в с.Радомишль Луцького району Волинської області" 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</si>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</sst>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8" fillId="0" borderId="0"/>
  </cellStyleXfs>
  <cellXfs count="9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3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2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2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3" borderId="1" xfId="2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87" t="s">
        <v>47</v>
      </c>
      <c r="H2" s="87"/>
      <c r="I2" s="87"/>
      <c r="J2" s="87"/>
      <c r="K2" s="24"/>
    </row>
    <row r="3" spans="1:11" ht="16.2" customHeight="1" x14ac:dyDescent="0.3">
      <c r="G3" s="87" t="s">
        <v>48</v>
      </c>
      <c r="H3" s="87"/>
      <c r="I3" s="87"/>
      <c r="J3" s="87"/>
      <c r="K3" s="24"/>
    </row>
    <row r="4" spans="1:11" ht="19.2" customHeight="1" x14ac:dyDescent="0.3">
      <c r="G4" s="92" t="s">
        <v>39</v>
      </c>
      <c r="H4" s="92"/>
      <c r="I4" s="92"/>
      <c r="J4" s="92"/>
    </row>
    <row r="6" spans="1:11" ht="17.399999999999999" x14ac:dyDescent="0.3">
      <c r="A6" s="86" t="s">
        <v>49</v>
      </c>
      <c r="B6" s="86"/>
      <c r="C6" s="86"/>
      <c r="D6" s="86"/>
      <c r="E6" s="86"/>
      <c r="F6" s="86"/>
      <c r="G6" s="86"/>
      <c r="H6" s="86"/>
      <c r="I6" s="86"/>
      <c r="J6" s="86"/>
    </row>
    <row r="7" spans="1:11" ht="22.2" customHeight="1" x14ac:dyDescent="0.3">
      <c r="A7" s="86" t="s">
        <v>50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s="18" customFormat="1" ht="18" x14ac:dyDescent="0.35">
      <c r="A8" s="86" t="s">
        <v>0</v>
      </c>
      <c r="B8" s="93"/>
      <c r="C8" s="93"/>
      <c r="D8" s="93"/>
      <c r="E8" s="93"/>
      <c r="F8" s="93"/>
      <c r="G8" s="93"/>
      <c r="H8" s="93"/>
      <c r="I8" s="93"/>
      <c r="J8" s="93"/>
    </row>
    <row r="9" spans="1:11" s="18" customFormat="1" ht="18" x14ac:dyDescent="0.35">
      <c r="A9" s="86" t="s">
        <v>1</v>
      </c>
      <c r="B9" s="93"/>
      <c r="C9" s="93"/>
      <c r="D9" s="93"/>
      <c r="E9" s="93"/>
      <c r="F9" s="93"/>
      <c r="G9" s="93"/>
      <c r="H9" s="93"/>
      <c r="I9" s="93"/>
      <c r="J9" s="93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82.8" x14ac:dyDescent="0.3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 x14ac:dyDescent="0.3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3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5.2" x14ac:dyDescent="0.3">
      <c r="A17" s="88" t="s">
        <v>25</v>
      </c>
      <c r="B17" s="90" t="s">
        <v>26</v>
      </c>
      <c r="C17" s="90" t="s">
        <v>27</v>
      </c>
      <c r="D17" s="90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69" x14ac:dyDescent="0.3">
      <c r="A18" s="89"/>
      <c r="B18" s="91"/>
      <c r="C18" s="91"/>
      <c r="D18" s="91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41.4" x14ac:dyDescent="0.3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7.6" x14ac:dyDescent="0.3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7.6" x14ac:dyDescent="0.3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3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3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18" x14ac:dyDescent="0.35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A58" sqref="A58:IV58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87" t="s">
        <v>47</v>
      </c>
      <c r="H2" s="87"/>
      <c r="I2" s="87"/>
      <c r="J2" s="87"/>
      <c r="K2" s="24"/>
    </row>
    <row r="3" spans="1:11" ht="16.2" customHeight="1" x14ac:dyDescent="0.3">
      <c r="G3" s="87" t="s">
        <v>48</v>
      </c>
      <c r="H3" s="87"/>
      <c r="I3" s="87"/>
      <c r="J3" s="87"/>
      <c r="K3" s="24"/>
    </row>
    <row r="4" spans="1:11" ht="19.2" customHeight="1" x14ac:dyDescent="0.3">
      <c r="G4" s="92" t="s">
        <v>39</v>
      </c>
      <c r="H4" s="92"/>
      <c r="I4" s="92"/>
      <c r="J4" s="92"/>
    </row>
    <row r="6" spans="1:11" ht="17.399999999999999" x14ac:dyDescent="0.3">
      <c r="A6" s="86" t="s">
        <v>49</v>
      </c>
      <c r="B6" s="86"/>
      <c r="C6" s="86"/>
      <c r="D6" s="86"/>
      <c r="E6" s="86"/>
      <c r="F6" s="86"/>
      <c r="G6" s="86"/>
      <c r="H6" s="86"/>
      <c r="I6" s="86"/>
      <c r="J6" s="86"/>
    </row>
    <row r="7" spans="1:11" ht="22.2" customHeight="1" x14ac:dyDescent="0.3">
      <c r="A7" s="86" t="s">
        <v>50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s="18" customFormat="1" ht="18" x14ac:dyDescent="0.35">
      <c r="A8" s="86" t="s">
        <v>0</v>
      </c>
      <c r="B8" s="93"/>
      <c r="C8" s="93"/>
      <c r="D8" s="93"/>
      <c r="E8" s="93"/>
      <c r="F8" s="93"/>
      <c r="G8" s="93"/>
      <c r="H8" s="93"/>
      <c r="I8" s="93"/>
      <c r="J8" s="93"/>
    </row>
    <row r="9" spans="1:11" s="18" customFormat="1" ht="18" x14ac:dyDescent="0.35">
      <c r="A9" s="86" t="s">
        <v>1</v>
      </c>
      <c r="B9" s="93"/>
      <c r="C9" s="93"/>
      <c r="D9" s="93"/>
      <c r="E9" s="93"/>
      <c r="F9" s="93"/>
      <c r="G9" s="93"/>
      <c r="H9" s="93"/>
      <c r="I9" s="93"/>
      <c r="J9" s="93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48769857</v>
      </c>
      <c r="H14" s="37" t="s">
        <v>110</v>
      </c>
      <c r="I14" s="49">
        <f>I15</f>
        <v>44686456</v>
      </c>
      <c r="J14" s="37" t="s">
        <v>110</v>
      </c>
    </row>
    <row r="15" spans="1:11" ht="18.75" customHeight="1" x14ac:dyDescent="0.3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G16+G17+G18+G19+G22+G29+G46+G49+G53+G55+G57+G60</f>
        <v>48769857</v>
      </c>
      <c r="H15" s="37" t="s">
        <v>110</v>
      </c>
      <c r="I15" s="49">
        <f>I16+I17+I18+I19+I22+I29+I46+I49+I53+I55+I57+I60</f>
        <v>44686456</v>
      </c>
      <c r="J15" s="36" t="s">
        <v>110</v>
      </c>
    </row>
    <row r="16" spans="1:11" ht="29.4" customHeight="1" x14ac:dyDescent="0.3">
      <c r="A16" s="50" t="s">
        <v>52</v>
      </c>
      <c r="B16" s="51" t="s">
        <v>53</v>
      </c>
      <c r="C16" s="51" t="s">
        <v>54</v>
      </c>
      <c r="D16" s="30" t="s">
        <v>55</v>
      </c>
      <c r="E16" s="30" t="s">
        <v>20</v>
      </c>
      <c r="F16" s="52">
        <v>2021</v>
      </c>
      <c r="G16" s="53">
        <v>80000</v>
      </c>
      <c r="H16" s="37" t="s">
        <v>110</v>
      </c>
      <c r="I16" s="53">
        <v>80000</v>
      </c>
      <c r="J16" s="36" t="s">
        <v>110</v>
      </c>
    </row>
    <row r="17" spans="1:10" ht="28.95" customHeight="1" x14ac:dyDescent="0.3">
      <c r="A17" s="50" t="s">
        <v>56</v>
      </c>
      <c r="B17" s="51" t="s">
        <v>57</v>
      </c>
      <c r="C17" s="51" t="s">
        <v>58</v>
      </c>
      <c r="D17" s="30" t="s">
        <v>59</v>
      </c>
      <c r="E17" s="30" t="s">
        <v>20</v>
      </c>
      <c r="F17" s="52">
        <v>2021</v>
      </c>
      <c r="G17" s="53">
        <v>50000</v>
      </c>
      <c r="H17" s="36" t="s">
        <v>110</v>
      </c>
      <c r="I17" s="53">
        <v>50000</v>
      </c>
      <c r="J17" s="36" t="s">
        <v>110</v>
      </c>
    </row>
    <row r="18" spans="1:10" ht="18.75" customHeight="1" x14ac:dyDescent="0.3">
      <c r="A18" s="50" t="s">
        <v>21</v>
      </c>
      <c r="B18" s="51" t="s">
        <v>22</v>
      </c>
      <c r="C18" s="51" t="s">
        <v>23</v>
      </c>
      <c r="D18" s="30" t="s">
        <v>24</v>
      </c>
      <c r="E18" s="30" t="s">
        <v>20</v>
      </c>
      <c r="F18" s="52">
        <v>2021</v>
      </c>
      <c r="G18" s="53">
        <v>200000</v>
      </c>
      <c r="H18" s="36" t="s">
        <v>110</v>
      </c>
      <c r="I18" s="53">
        <v>200000</v>
      </c>
      <c r="J18" s="36" t="s">
        <v>110</v>
      </c>
    </row>
    <row r="19" spans="1:10" s="43" customFormat="1" ht="33.6" customHeight="1" x14ac:dyDescent="0.3">
      <c r="A19" s="54" t="s">
        <v>60</v>
      </c>
      <c r="B19" s="55" t="s">
        <v>61</v>
      </c>
      <c r="C19" s="55" t="s">
        <v>62</v>
      </c>
      <c r="D19" s="55" t="s">
        <v>63</v>
      </c>
      <c r="E19" s="55"/>
      <c r="F19" s="39" t="s">
        <v>110</v>
      </c>
      <c r="G19" s="49">
        <f>SUM(G20:G21)</f>
        <v>250000</v>
      </c>
      <c r="H19" s="39" t="s">
        <v>110</v>
      </c>
      <c r="I19" s="49">
        <f>SUM(I20:I21)</f>
        <v>250000</v>
      </c>
      <c r="J19" s="39" t="s">
        <v>110</v>
      </c>
    </row>
    <row r="20" spans="1:10" ht="23.4" customHeight="1" x14ac:dyDescent="0.3">
      <c r="A20" s="50"/>
      <c r="B20" s="51"/>
      <c r="C20" s="51"/>
      <c r="D20" s="51"/>
      <c r="E20" s="30" t="s">
        <v>108</v>
      </c>
      <c r="F20" s="65">
        <v>2021</v>
      </c>
      <c r="G20" s="69">
        <v>200000</v>
      </c>
      <c r="H20" s="57">
        <v>0</v>
      </c>
      <c r="I20" s="53">
        <v>200000</v>
      </c>
      <c r="J20" s="58">
        <v>100</v>
      </c>
    </row>
    <row r="21" spans="1:10" ht="24.6" customHeight="1" x14ac:dyDescent="0.3">
      <c r="A21" s="50"/>
      <c r="B21" s="51"/>
      <c r="C21" s="51"/>
      <c r="D21" s="51"/>
      <c r="E21" s="30" t="s">
        <v>93</v>
      </c>
      <c r="F21" s="65">
        <v>2021</v>
      </c>
      <c r="G21" s="69">
        <f>50000</f>
        <v>50000</v>
      </c>
      <c r="H21" s="57">
        <v>0</v>
      </c>
      <c r="I21" s="53">
        <v>50000</v>
      </c>
      <c r="J21" s="58">
        <v>100</v>
      </c>
    </row>
    <row r="22" spans="1:10" s="43" customFormat="1" ht="31.2" customHeight="1" x14ac:dyDescent="0.3">
      <c r="A22" s="54" t="s">
        <v>64</v>
      </c>
      <c r="B22" s="55" t="s">
        <v>65</v>
      </c>
      <c r="C22" s="55" t="s">
        <v>27</v>
      </c>
      <c r="D22" s="55" t="s">
        <v>66</v>
      </c>
      <c r="E22" s="59"/>
      <c r="F22" s="39" t="s">
        <v>110</v>
      </c>
      <c r="G22" s="60">
        <f>SUM(G23:G28)</f>
        <v>12400000</v>
      </c>
      <c r="H22" s="44" t="s">
        <v>110</v>
      </c>
      <c r="I22" s="60">
        <f>SUM(I23:I28)</f>
        <v>12400000</v>
      </c>
      <c r="J22" s="39" t="s">
        <v>110</v>
      </c>
    </row>
    <row r="23" spans="1:10" ht="20.399999999999999" customHeight="1" x14ac:dyDescent="0.3">
      <c r="A23" s="50"/>
      <c r="B23" s="51"/>
      <c r="C23" s="51"/>
      <c r="D23" s="51"/>
      <c r="E23" s="30" t="s">
        <v>68</v>
      </c>
      <c r="F23" s="56">
        <v>2021</v>
      </c>
      <c r="G23" s="53">
        <v>1500000</v>
      </c>
      <c r="H23" s="57">
        <v>0</v>
      </c>
      <c r="I23" s="53">
        <v>1500000</v>
      </c>
      <c r="J23" s="58">
        <v>100</v>
      </c>
    </row>
    <row r="24" spans="1:10" ht="20.399999999999999" customHeight="1" x14ac:dyDescent="0.3">
      <c r="A24" s="50"/>
      <c r="B24" s="51"/>
      <c r="C24" s="51"/>
      <c r="D24" s="51"/>
      <c r="E24" s="30" t="s">
        <v>69</v>
      </c>
      <c r="F24" s="56">
        <v>2021</v>
      </c>
      <c r="G24" s="53">
        <v>2000000</v>
      </c>
      <c r="H24" s="57">
        <v>0</v>
      </c>
      <c r="I24" s="53">
        <v>2000000</v>
      </c>
      <c r="J24" s="58">
        <v>100</v>
      </c>
    </row>
    <row r="25" spans="1:10" ht="31.2" customHeight="1" x14ac:dyDescent="0.3">
      <c r="A25" s="50"/>
      <c r="B25" s="51"/>
      <c r="C25" s="51"/>
      <c r="D25" s="51"/>
      <c r="E25" s="30" t="s">
        <v>67</v>
      </c>
      <c r="F25" s="56">
        <v>2021</v>
      </c>
      <c r="G25" s="53">
        <v>2000000</v>
      </c>
      <c r="H25" s="57">
        <v>0</v>
      </c>
      <c r="I25" s="53">
        <v>2000000</v>
      </c>
      <c r="J25" s="58">
        <v>100</v>
      </c>
    </row>
    <row r="26" spans="1:10" ht="28.95" customHeight="1" x14ac:dyDescent="0.3">
      <c r="A26" s="50"/>
      <c r="B26" s="51"/>
      <c r="C26" s="51"/>
      <c r="D26" s="51"/>
      <c r="E26" s="30" t="s">
        <v>70</v>
      </c>
      <c r="F26" s="56">
        <v>2021</v>
      </c>
      <c r="G26" s="53">
        <v>2800000</v>
      </c>
      <c r="H26" s="57">
        <v>0</v>
      </c>
      <c r="I26" s="53">
        <v>2800000</v>
      </c>
      <c r="J26" s="58">
        <v>100</v>
      </c>
    </row>
    <row r="27" spans="1:10" ht="34.200000000000003" customHeight="1" x14ac:dyDescent="0.3">
      <c r="A27" s="81"/>
      <c r="B27" s="82"/>
      <c r="C27" s="82"/>
      <c r="D27" s="82"/>
      <c r="E27" s="83" t="s">
        <v>114</v>
      </c>
      <c r="F27" s="56">
        <v>2021</v>
      </c>
      <c r="G27" s="53">
        <v>50000</v>
      </c>
      <c r="H27" s="57">
        <v>0</v>
      </c>
      <c r="I27" s="53">
        <v>50000</v>
      </c>
      <c r="J27" s="58">
        <v>100</v>
      </c>
    </row>
    <row r="28" spans="1:10" ht="25.2" customHeight="1" x14ac:dyDescent="0.3">
      <c r="A28" s="81"/>
      <c r="B28" s="82"/>
      <c r="C28" s="82"/>
      <c r="D28" s="82"/>
      <c r="E28" s="30" t="s">
        <v>115</v>
      </c>
      <c r="F28" s="56">
        <v>2021</v>
      </c>
      <c r="G28" s="53">
        <v>4050000</v>
      </c>
      <c r="H28" s="57">
        <v>0</v>
      </c>
      <c r="I28" s="53">
        <v>4050000</v>
      </c>
      <c r="J28" s="58">
        <v>100</v>
      </c>
    </row>
    <row r="29" spans="1:10" s="43" customFormat="1" ht="22.95" customHeight="1" x14ac:dyDescent="0.3">
      <c r="A29" s="61" t="s">
        <v>25</v>
      </c>
      <c r="B29" s="62" t="s">
        <v>26</v>
      </c>
      <c r="C29" s="62" t="s">
        <v>27</v>
      </c>
      <c r="D29" s="62" t="s">
        <v>42</v>
      </c>
      <c r="E29" s="42"/>
      <c r="F29" s="39" t="s">
        <v>110</v>
      </c>
      <c r="G29" s="49">
        <f>SUM(G30:G45)-G35-G37-G39-G41-G43</f>
        <v>25989857</v>
      </c>
      <c r="H29" s="39" t="s">
        <v>110</v>
      </c>
      <c r="I29" s="49">
        <f>SUM(I30:I45)-I35-I37-I39-I41-I43</f>
        <v>21906456</v>
      </c>
      <c r="J29" s="39" t="s">
        <v>110</v>
      </c>
    </row>
    <row r="30" spans="1:10" ht="58.95" customHeight="1" x14ac:dyDescent="0.3">
      <c r="A30" s="50"/>
      <c r="B30" s="51"/>
      <c r="C30" s="51"/>
      <c r="D30" s="51"/>
      <c r="E30" s="51" t="s">
        <v>28</v>
      </c>
      <c r="F30" s="56" t="s">
        <v>29</v>
      </c>
      <c r="G30" s="53">
        <v>7291701</v>
      </c>
      <c r="H30" s="63">
        <v>19.600000000000001</v>
      </c>
      <c r="I30" s="53">
        <f>1396986+2403014</f>
        <v>3800000</v>
      </c>
      <c r="J30" s="58">
        <v>100</v>
      </c>
    </row>
    <row r="31" spans="1:10" s="29" customFormat="1" ht="81" customHeight="1" x14ac:dyDescent="0.3">
      <c r="A31" s="50"/>
      <c r="B31" s="51"/>
      <c r="C31" s="51"/>
      <c r="D31" s="51"/>
      <c r="E31" s="64" t="s">
        <v>51</v>
      </c>
      <c r="F31" s="65" t="s">
        <v>29</v>
      </c>
      <c r="G31" s="53">
        <v>336095</v>
      </c>
      <c r="H31" s="57">
        <v>0</v>
      </c>
      <c r="I31" s="53">
        <v>336095</v>
      </c>
      <c r="J31" s="66">
        <v>100</v>
      </c>
    </row>
    <row r="32" spans="1:10" s="29" customFormat="1" ht="37.950000000000003" customHeight="1" x14ac:dyDescent="0.3">
      <c r="A32" s="50"/>
      <c r="B32" s="51"/>
      <c r="C32" s="51"/>
      <c r="D32" s="51"/>
      <c r="E32" s="31" t="s">
        <v>94</v>
      </c>
      <c r="F32" s="65">
        <v>2021</v>
      </c>
      <c r="G32" s="53">
        <v>4200000</v>
      </c>
      <c r="H32" s="57">
        <v>0</v>
      </c>
      <c r="I32" s="53">
        <v>4200000</v>
      </c>
      <c r="J32" s="66">
        <v>100</v>
      </c>
    </row>
    <row r="33" spans="1:10" s="29" customFormat="1" ht="30" customHeight="1" x14ac:dyDescent="0.3">
      <c r="A33" s="50"/>
      <c r="B33" s="51"/>
      <c r="C33" s="51"/>
      <c r="D33" s="51"/>
      <c r="E33" s="31" t="s">
        <v>95</v>
      </c>
      <c r="F33" s="65" t="s">
        <v>29</v>
      </c>
      <c r="G33" s="53">
        <f>2000000+64806</f>
        <v>2064806</v>
      </c>
      <c r="H33" s="57">
        <v>6.1</v>
      </c>
      <c r="I33" s="53">
        <v>2000000</v>
      </c>
      <c r="J33" s="66">
        <v>100</v>
      </c>
    </row>
    <row r="34" spans="1:10" s="29" customFormat="1" ht="43.95" customHeight="1" x14ac:dyDescent="0.3">
      <c r="A34" s="50"/>
      <c r="B34" s="51"/>
      <c r="C34" s="51"/>
      <c r="D34" s="51"/>
      <c r="E34" s="31" t="s">
        <v>116</v>
      </c>
      <c r="F34" s="65">
        <v>2021</v>
      </c>
      <c r="G34" s="53">
        <v>1300000</v>
      </c>
      <c r="H34" s="57">
        <v>0</v>
      </c>
      <c r="I34" s="53">
        <v>1300000</v>
      </c>
      <c r="J34" s="66">
        <v>100</v>
      </c>
    </row>
    <row r="35" spans="1:10" s="29" customFormat="1" ht="32.4" customHeight="1" x14ac:dyDescent="0.3">
      <c r="A35" s="50"/>
      <c r="B35" s="51"/>
      <c r="C35" s="51"/>
      <c r="D35" s="51"/>
      <c r="E35" s="31" t="s">
        <v>111</v>
      </c>
      <c r="F35" s="65"/>
      <c r="G35" s="53">
        <v>1300000</v>
      </c>
      <c r="H35" s="57"/>
      <c r="I35" s="53">
        <v>1300000</v>
      </c>
      <c r="J35" s="66"/>
    </row>
    <row r="36" spans="1:10" s="29" customFormat="1" ht="43.95" customHeight="1" x14ac:dyDescent="0.3">
      <c r="A36" s="50"/>
      <c r="B36" s="51"/>
      <c r="C36" s="51"/>
      <c r="D36" s="51"/>
      <c r="E36" s="31" t="s">
        <v>96</v>
      </c>
      <c r="F36" s="65">
        <v>2021</v>
      </c>
      <c r="G36" s="53">
        <v>1792295</v>
      </c>
      <c r="H36" s="57">
        <v>0</v>
      </c>
      <c r="I36" s="53">
        <v>1550000</v>
      </c>
      <c r="J36" s="66">
        <v>100</v>
      </c>
    </row>
    <row r="37" spans="1:10" s="29" customFormat="1" ht="32.4" customHeight="1" x14ac:dyDescent="0.3">
      <c r="A37" s="67"/>
      <c r="B37" s="68"/>
      <c r="C37" s="68"/>
      <c r="D37" s="68"/>
      <c r="E37" s="31" t="s">
        <v>111</v>
      </c>
      <c r="F37" s="65"/>
      <c r="G37" s="53">
        <v>1550000</v>
      </c>
      <c r="H37" s="57"/>
      <c r="I37" s="53">
        <v>1550000</v>
      </c>
      <c r="J37" s="66"/>
    </row>
    <row r="38" spans="1:10" s="29" customFormat="1" ht="45.6" customHeight="1" x14ac:dyDescent="0.3">
      <c r="A38" s="50"/>
      <c r="B38" s="51"/>
      <c r="C38" s="51"/>
      <c r="D38" s="51"/>
      <c r="E38" s="31" t="s">
        <v>98</v>
      </c>
      <c r="F38" s="65" t="s">
        <v>97</v>
      </c>
      <c r="G38" s="53">
        <v>1738733</v>
      </c>
      <c r="H38" s="57">
        <v>17.3</v>
      </c>
      <c r="I38" s="53">
        <v>1523000</v>
      </c>
      <c r="J38" s="66">
        <v>100</v>
      </c>
    </row>
    <row r="39" spans="1:10" s="29" customFormat="1" ht="33" customHeight="1" x14ac:dyDescent="0.3">
      <c r="A39" s="50"/>
      <c r="B39" s="51"/>
      <c r="C39" s="51"/>
      <c r="D39" s="51"/>
      <c r="E39" s="31" t="s">
        <v>111</v>
      </c>
      <c r="F39" s="65"/>
      <c r="G39" s="53">
        <v>1523000</v>
      </c>
      <c r="H39" s="57"/>
      <c r="I39" s="53">
        <v>1523000</v>
      </c>
      <c r="J39" s="66"/>
    </row>
    <row r="40" spans="1:10" s="29" customFormat="1" ht="62.4" customHeight="1" x14ac:dyDescent="0.3">
      <c r="A40" s="50"/>
      <c r="B40" s="51"/>
      <c r="C40" s="51"/>
      <c r="D40" s="51"/>
      <c r="E40" s="31" t="s">
        <v>99</v>
      </c>
      <c r="F40" s="65" t="s">
        <v>97</v>
      </c>
      <c r="G40" s="53">
        <f>2000000+68866</f>
        <v>2068866</v>
      </c>
      <c r="H40" s="57">
        <v>3.4</v>
      </c>
      <c r="I40" s="53">
        <v>2000000</v>
      </c>
      <c r="J40" s="66">
        <v>100</v>
      </c>
    </row>
    <row r="41" spans="1:10" s="29" customFormat="1" ht="34.950000000000003" customHeight="1" x14ac:dyDescent="0.3">
      <c r="A41" s="50"/>
      <c r="B41" s="51"/>
      <c r="C41" s="51"/>
      <c r="D41" s="51"/>
      <c r="E41" s="31" t="s">
        <v>111</v>
      </c>
      <c r="F41" s="65"/>
      <c r="G41" s="53">
        <v>2000000</v>
      </c>
      <c r="H41" s="57"/>
      <c r="I41" s="53">
        <v>2000000</v>
      </c>
      <c r="J41" s="66"/>
    </row>
    <row r="42" spans="1:10" s="29" customFormat="1" ht="39" customHeight="1" x14ac:dyDescent="0.3">
      <c r="A42" s="50"/>
      <c r="B42" s="51"/>
      <c r="C42" s="51"/>
      <c r="D42" s="51"/>
      <c r="E42" s="31" t="s">
        <v>100</v>
      </c>
      <c r="F42" s="65">
        <v>2021</v>
      </c>
      <c r="G42" s="53">
        <v>2997361</v>
      </c>
      <c r="H42" s="57">
        <v>0</v>
      </c>
      <c r="I42" s="53">
        <v>2997361</v>
      </c>
      <c r="J42" s="66">
        <v>100</v>
      </c>
    </row>
    <row r="43" spans="1:10" s="29" customFormat="1" ht="31.95" customHeight="1" x14ac:dyDescent="0.3">
      <c r="A43" s="50"/>
      <c r="B43" s="51"/>
      <c r="C43" s="51"/>
      <c r="D43" s="51"/>
      <c r="E43" s="31" t="s">
        <v>111</v>
      </c>
      <c r="F43" s="65"/>
      <c r="G43" s="53">
        <v>2997361</v>
      </c>
      <c r="H43" s="57"/>
      <c r="I43" s="53">
        <v>2997361</v>
      </c>
      <c r="J43" s="66"/>
    </row>
    <row r="44" spans="1:10" s="29" customFormat="1" ht="58.95" customHeight="1" x14ac:dyDescent="0.3">
      <c r="A44" s="50"/>
      <c r="B44" s="51"/>
      <c r="C44" s="51"/>
      <c r="D44" s="51"/>
      <c r="E44" s="31" t="s">
        <v>72</v>
      </c>
      <c r="F44" s="65">
        <v>2021</v>
      </c>
      <c r="G44" s="53">
        <v>1200000</v>
      </c>
      <c r="H44" s="57">
        <v>0</v>
      </c>
      <c r="I44" s="53">
        <v>1200000</v>
      </c>
      <c r="J44" s="66">
        <v>100</v>
      </c>
    </row>
    <row r="45" spans="1:10" s="29" customFormat="1" ht="52.8" x14ac:dyDescent="0.3">
      <c r="A45" s="50"/>
      <c r="B45" s="51"/>
      <c r="C45" s="51"/>
      <c r="D45" s="51"/>
      <c r="E45" s="31" t="s">
        <v>71</v>
      </c>
      <c r="F45" s="65">
        <v>2021</v>
      </c>
      <c r="G45" s="69">
        <v>1000000</v>
      </c>
      <c r="H45" s="57">
        <v>0</v>
      </c>
      <c r="I45" s="53">
        <v>1000000</v>
      </c>
      <c r="J45" s="66">
        <v>100</v>
      </c>
    </row>
    <row r="46" spans="1:10" s="40" customFormat="1" ht="26.4" customHeight="1" x14ac:dyDescent="0.3">
      <c r="A46" s="61" t="s">
        <v>73</v>
      </c>
      <c r="B46" s="62" t="s">
        <v>74</v>
      </c>
      <c r="C46" s="62" t="s">
        <v>27</v>
      </c>
      <c r="D46" s="62" t="s">
        <v>75</v>
      </c>
      <c r="E46" s="41"/>
      <c r="F46" s="39" t="s">
        <v>110</v>
      </c>
      <c r="G46" s="49">
        <f>SUM(G47:G48)</f>
        <v>2000000</v>
      </c>
      <c r="H46" s="39" t="s">
        <v>110</v>
      </c>
      <c r="I46" s="49">
        <f>SUM(I47:I48)</f>
        <v>2000000</v>
      </c>
      <c r="J46" s="39" t="s">
        <v>110</v>
      </c>
    </row>
    <row r="47" spans="1:10" s="29" customFormat="1" ht="29.4" customHeight="1" x14ac:dyDescent="0.3">
      <c r="A47" s="50"/>
      <c r="B47" s="51"/>
      <c r="C47" s="51"/>
      <c r="D47" s="51"/>
      <c r="E47" s="32" t="s">
        <v>101</v>
      </c>
      <c r="F47" s="65">
        <v>2021</v>
      </c>
      <c r="G47" s="53">
        <v>1000000</v>
      </c>
      <c r="H47" s="57">
        <v>0</v>
      </c>
      <c r="I47" s="53">
        <v>1000000</v>
      </c>
      <c r="J47" s="66">
        <v>100</v>
      </c>
    </row>
    <row r="48" spans="1:10" s="29" customFormat="1" ht="57" customHeight="1" x14ac:dyDescent="0.3">
      <c r="A48" s="50"/>
      <c r="B48" s="51"/>
      <c r="C48" s="51"/>
      <c r="D48" s="51"/>
      <c r="E48" s="32" t="s">
        <v>102</v>
      </c>
      <c r="F48" s="65">
        <v>2021</v>
      </c>
      <c r="G48" s="53">
        <v>1000000</v>
      </c>
      <c r="H48" s="57">
        <v>0</v>
      </c>
      <c r="I48" s="53">
        <v>1000000</v>
      </c>
      <c r="J48" s="66">
        <v>100</v>
      </c>
    </row>
    <row r="49" spans="1:10" s="40" customFormat="1" ht="25.2" customHeight="1" x14ac:dyDescent="0.3">
      <c r="A49" s="61" t="s">
        <v>76</v>
      </c>
      <c r="B49" s="62" t="s">
        <v>77</v>
      </c>
      <c r="C49" s="62" t="s">
        <v>27</v>
      </c>
      <c r="D49" s="62" t="s">
        <v>78</v>
      </c>
      <c r="E49" s="38"/>
      <c r="F49" s="39" t="s">
        <v>110</v>
      </c>
      <c r="G49" s="49">
        <f>SUM(G50:G52)</f>
        <v>3100000</v>
      </c>
      <c r="H49" s="39" t="s">
        <v>110</v>
      </c>
      <c r="I49" s="49">
        <f>SUM(I50:I52)</f>
        <v>3100000</v>
      </c>
      <c r="J49" s="39" t="s">
        <v>110</v>
      </c>
    </row>
    <row r="50" spans="1:10" s="29" customFormat="1" ht="34.200000000000003" customHeight="1" x14ac:dyDescent="0.3">
      <c r="A50" s="50"/>
      <c r="B50" s="51"/>
      <c r="C50" s="51"/>
      <c r="D50" s="51"/>
      <c r="E50" s="33" t="s">
        <v>103</v>
      </c>
      <c r="F50" s="65">
        <v>2021</v>
      </c>
      <c r="G50" s="53">
        <v>2000000</v>
      </c>
      <c r="H50" s="57">
        <v>0</v>
      </c>
      <c r="I50" s="53">
        <v>2000000</v>
      </c>
      <c r="J50" s="66">
        <v>100</v>
      </c>
    </row>
    <row r="51" spans="1:10" s="29" customFormat="1" ht="30.6" customHeight="1" x14ac:dyDescent="0.3">
      <c r="A51" s="50"/>
      <c r="B51" s="51"/>
      <c r="C51" s="51"/>
      <c r="D51" s="51"/>
      <c r="E51" s="30" t="s">
        <v>104</v>
      </c>
      <c r="F51" s="65">
        <v>2021</v>
      </c>
      <c r="G51" s="53">
        <v>1000000</v>
      </c>
      <c r="H51" s="57">
        <v>0</v>
      </c>
      <c r="I51" s="53">
        <v>1000000</v>
      </c>
      <c r="J51" s="66">
        <v>100</v>
      </c>
    </row>
    <row r="52" spans="1:10" s="29" customFormat="1" ht="52.8" x14ac:dyDescent="0.3">
      <c r="A52" s="50"/>
      <c r="B52" s="51"/>
      <c r="C52" s="51"/>
      <c r="D52" s="51"/>
      <c r="E52" s="34" t="s">
        <v>105</v>
      </c>
      <c r="F52" s="65">
        <v>2021</v>
      </c>
      <c r="G52" s="53">
        <v>100000</v>
      </c>
      <c r="H52" s="57">
        <v>0</v>
      </c>
      <c r="I52" s="53">
        <v>100000</v>
      </c>
      <c r="J52" s="66">
        <v>100</v>
      </c>
    </row>
    <row r="53" spans="1:10" s="40" customFormat="1" ht="30.6" customHeight="1" x14ac:dyDescent="0.3">
      <c r="A53" s="54" t="s">
        <v>79</v>
      </c>
      <c r="B53" s="55" t="s">
        <v>80</v>
      </c>
      <c r="C53" s="55" t="s">
        <v>27</v>
      </c>
      <c r="D53" s="55" t="s">
        <v>81</v>
      </c>
      <c r="E53" s="45"/>
      <c r="F53" s="39" t="s">
        <v>110</v>
      </c>
      <c r="G53" s="49">
        <f>G54</f>
        <v>1000000</v>
      </c>
      <c r="H53" s="39" t="s">
        <v>110</v>
      </c>
      <c r="I53" s="49">
        <f>I54</f>
        <v>1000000</v>
      </c>
      <c r="J53" s="39" t="s">
        <v>110</v>
      </c>
    </row>
    <row r="54" spans="1:10" s="29" customFormat="1" ht="47.4" customHeight="1" x14ac:dyDescent="0.3">
      <c r="A54" s="50"/>
      <c r="B54" s="51"/>
      <c r="C54" s="51"/>
      <c r="D54" s="51"/>
      <c r="E54" s="31" t="s">
        <v>106</v>
      </c>
      <c r="F54" s="65">
        <v>2021</v>
      </c>
      <c r="G54" s="53">
        <v>1000000</v>
      </c>
      <c r="H54" s="39" t="s">
        <v>110</v>
      </c>
      <c r="I54" s="53">
        <v>1000000</v>
      </c>
      <c r="J54" s="39" t="s">
        <v>110</v>
      </c>
    </row>
    <row r="55" spans="1:10" s="40" customFormat="1" ht="39" customHeight="1" x14ac:dyDescent="0.3">
      <c r="A55" s="54" t="s">
        <v>82</v>
      </c>
      <c r="B55" s="55" t="s">
        <v>83</v>
      </c>
      <c r="C55" s="55" t="s">
        <v>27</v>
      </c>
      <c r="D55" s="55" t="s">
        <v>84</v>
      </c>
      <c r="E55" s="46"/>
      <c r="F55" s="39" t="s">
        <v>110</v>
      </c>
      <c r="G55" s="49">
        <f>G56</f>
        <v>300000</v>
      </c>
      <c r="H55" s="39" t="s">
        <v>110</v>
      </c>
      <c r="I55" s="49">
        <f>I56</f>
        <v>300000</v>
      </c>
      <c r="J55" s="39" t="s">
        <v>110</v>
      </c>
    </row>
    <row r="56" spans="1:10" s="29" customFormat="1" ht="38.4" customHeight="1" x14ac:dyDescent="0.3">
      <c r="A56" s="50"/>
      <c r="B56" s="51"/>
      <c r="C56" s="51"/>
      <c r="D56" s="51"/>
      <c r="E56" s="35" t="s">
        <v>107</v>
      </c>
      <c r="F56" s="65">
        <v>2021</v>
      </c>
      <c r="G56" s="53">
        <v>300000</v>
      </c>
      <c r="H56" s="36" t="s">
        <v>110</v>
      </c>
      <c r="I56" s="53">
        <v>300000</v>
      </c>
      <c r="J56" s="66">
        <v>100</v>
      </c>
    </row>
    <row r="57" spans="1:10" s="40" customFormat="1" ht="46.2" customHeight="1" x14ac:dyDescent="0.3">
      <c r="A57" s="54" t="s">
        <v>85</v>
      </c>
      <c r="B57" s="55" t="s">
        <v>86</v>
      </c>
      <c r="C57" s="55" t="s">
        <v>87</v>
      </c>
      <c r="D57" s="55" t="s">
        <v>88</v>
      </c>
      <c r="E57" s="46"/>
      <c r="F57" s="39" t="s">
        <v>110</v>
      </c>
      <c r="G57" s="49">
        <f>SUM(G58:G59)</f>
        <v>1900000</v>
      </c>
      <c r="H57" s="39" t="s">
        <v>110</v>
      </c>
      <c r="I57" s="49">
        <f>SUM(I58:I59)</f>
        <v>1900000</v>
      </c>
      <c r="J57" s="39" t="s">
        <v>110</v>
      </c>
    </row>
    <row r="58" spans="1:10" s="29" customFormat="1" ht="54" customHeight="1" x14ac:dyDescent="0.3">
      <c r="A58" s="50"/>
      <c r="B58" s="51"/>
      <c r="C58" s="51"/>
      <c r="D58" s="51"/>
      <c r="E58" s="35" t="s">
        <v>109</v>
      </c>
      <c r="F58" s="65">
        <v>2021</v>
      </c>
      <c r="G58" s="53">
        <v>1300000</v>
      </c>
      <c r="H58" s="57">
        <v>0</v>
      </c>
      <c r="I58" s="53">
        <v>1300000</v>
      </c>
      <c r="J58" s="66">
        <v>100</v>
      </c>
    </row>
    <row r="59" spans="1:10" s="29" customFormat="1" ht="31.95" customHeight="1" x14ac:dyDescent="0.3">
      <c r="A59" s="70"/>
      <c r="B59" s="71"/>
      <c r="C59" s="71"/>
      <c r="D59" s="71"/>
      <c r="E59" s="35" t="s">
        <v>112</v>
      </c>
      <c r="F59" s="65">
        <v>2021</v>
      </c>
      <c r="G59" s="53">
        <v>600000</v>
      </c>
      <c r="H59" s="57">
        <v>0</v>
      </c>
      <c r="I59" s="53">
        <v>600000</v>
      </c>
      <c r="J59" s="66">
        <v>100</v>
      </c>
    </row>
    <row r="60" spans="1:10" s="43" customFormat="1" ht="34.200000000000003" customHeight="1" x14ac:dyDescent="0.3">
      <c r="A60" s="54" t="s">
        <v>30</v>
      </c>
      <c r="B60" s="55" t="s">
        <v>31</v>
      </c>
      <c r="C60" s="55" t="s">
        <v>32</v>
      </c>
      <c r="D60" s="55" t="s">
        <v>33</v>
      </c>
      <c r="E60" s="55"/>
      <c r="F60" s="39" t="s">
        <v>110</v>
      </c>
      <c r="G60" s="49">
        <f>G61</f>
        <v>1500000</v>
      </c>
      <c r="H60" s="39" t="s">
        <v>110</v>
      </c>
      <c r="I60" s="49">
        <f>I61</f>
        <v>1500000</v>
      </c>
      <c r="J60" s="39" t="s">
        <v>110</v>
      </c>
    </row>
    <row r="61" spans="1:10" ht="46.95" customHeight="1" x14ac:dyDescent="0.3">
      <c r="A61" s="50"/>
      <c r="B61" s="51"/>
      <c r="C61" s="51"/>
      <c r="D61" s="51"/>
      <c r="E61" s="51" t="s">
        <v>34</v>
      </c>
      <c r="F61" s="56">
        <v>2021</v>
      </c>
      <c r="G61" s="53">
        <v>1500000</v>
      </c>
      <c r="H61" s="57">
        <v>0</v>
      </c>
      <c r="I61" s="53">
        <v>1500000</v>
      </c>
      <c r="J61" s="58">
        <v>100</v>
      </c>
    </row>
    <row r="62" spans="1:10" s="3" customFormat="1" ht="33.6" customHeight="1" x14ac:dyDescent="0.3">
      <c r="A62" s="72" t="s">
        <v>44</v>
      </c>
      <c r="B62" s="48"/>
      <c r="C62" s="48"/>
      <c r="D62" s="73" t="s">
        <v>41</v>
      </c>
      <c r="E62" s="48"/>
      <c r="F62" s="36" t="s">
        <v>110</v>
      </c>
      <c r="G62" s="74">
        <f>G63</f>
        <v>140000</v>
      </c>
      <c r="H62" s="36" t="s">
        <v>110</v>
      </c>
      <c r="I62" s="74">
        <f>I63</f>
        <v>140000</v>
      </c>
      <c r="J62" s="36" t="s">
        <v>110</v>
      </c>
    </row>
    <row r="63" spans="1:10" s="3" customFormat="1" ht="33.6" customHeight="1" x14ac:dyDescent="0.3">
      <c r="A63" s="72" t="s">
        <v>40</v>
      </c>
      <c r="B63" s="48"/>
      <c r="C63" s="48"/>
      <c r="D63" s="73" t="s">
        <v>41</v>
      </c>
      <c r="E63" s="48"/>
      <c r="F63" s="36" t="s">
        <v>110</v>
      </c>
      <c r="G63" s="74">
        <f>G64+G66</f>
        <v>140000</v>
      </c>
      <c r="H63" s="36" t="s">
        <v>110</v>
      </c>
      <c r="I63" s="74">
        <f>I64+I66</f>
        <v>140000</v>
      </c>
      <c r="J63" s="36" t="s">
        <v>110</v>
      </c>
    </row>
    <row r="64" spans="1:10" s="3" customFormat="1" ht="29.4" customHeight="1" x14ac:dyDescent="0.3">
      <c r="A64" s="75" t="s">
        <v>89</v>
      </c>
      <c r="B64" s="51" t="s">
        <v>90</v>
      </c>
      <c r="C64" s="51" t="s">
        <v>91</v>
      </c>
      <c r="D64" s="51" t="s">
        <v>92</v>
      </c>
      <c r="E64" s="51"/>
      <c r="F64" s="36" t="s">
        <v>110</v>
      </c>
      <c r="G64" s="53">
        <f>G65</f>
        <v>90000</v>
      </c>
      <c r="H64" s="36" t="s">
        <v>110</v>
      </c>
      <c r="I64" s="53">
        <f>I65</f>
        <v>90000</v>
      </c>
      <c r="J64" s="36" t="s">
        <v>110</v>
      </c>
    </row>
    <row r="65" spans="1:10" s="3" customFormat="1" ht="18" x14ac:dyDescent="0.3">
      <c r="A65" s="75"/>
      <c r="B65" s="51"/>
      <c r="C65" s="51"/>
      <c r="D65" s="51"/>
      <c r="E65" s="51" t="s">
        <v>20</v>
      </c>
      <c r="F65" s="52">
        <v>2021</v>
      </c>
      <c r="G65" s="53">
        <v>90000</v>
      </c>
      <c r="H65" s="36" t="s">
        <v>110</v>
      </c>
      <c r="I65" s="53">
        <v>90000</v>
      </c>
      <c r="J65" s="36" t="s">
        <v>110</v>
      </c>
    </row>
    <row r="66" spans="1:10" ht="21" customHeight="1" x14ac:dyDescent="0.3">
      <c r="A66" s="75">
        <v>1014030</v>
      </c>
      <c r="B66" s="51" t="s">
        <v>17</v>
      </c>
      <c r="C66" s="51" t="s">
        <v>18</v>
      </c>
      <c r="D66" s="51" t="s">
        <v>19</v>
      </c>
      <c r="E66" s="51"/>
      <c r="F66" s="36" t="s">
        <v>110</v>
      </c>
      <c r="G66" s="53">
        <f>G67</f>
        <v>50000</v>
      </c>
      <c r="H66" s="36" t="s">
        <v>110</v>
      </c>
      <c r="I66" s="53">
        <f>I67</f>
        <v>50000</v>
      </c>
      <c r="J66" s="36" t="s">
        <v>110</v>
      </c>
    </row>
    <row r="67" spans="1:10" ht="21" customHeight="1" x14ac:dyDescent="0.3">
      <c r="A67" s="75"/>
      <c r="B67" s="51"/>
      <c r="C67" s="51"/>
      <c r="D67" s="51"/>
      <c r="E67" s="51" t="s">
        <v>20</v>
      </c>
      <c r="F67" s="56">
        <v>2021</v>
      </c>
      <c r="G67" s="53">
        <v>50000</v>
      </c>
      <c r="H67" s="36" t="s">
        <v>110</v>
      </c>
      <c r="I67" s="53">
        <v>50000</v>
      </c>
      <c r="J67" s="36" t="s">
        <v>110</v>
      </c>
    </row>
    <row r="68" spans="1:10" s="29" customFormat="1" ht="23.25" customHeight="1" x14ac:dyDescent="0.3">
      <c r="A68" s="76" t="s">
        <v>36</v>
      </c>
      <c r="B68" s="76" t="s">
        <v>36</v>
      </c>
      <c r="C68" s="76" t="s">
        <v>36</v>
      </c>
      <c r="D68" s="77" t="s">
        <v>35</v>
      </c>
      <c r="E68" s="77" t="s">
        <v>36</v>
      </c>
      <c r="F68" s="76" t="s">
        <v>36</v>
      </c>
      <c r="G68" s="49">
        <f>G14+G62</f>
        <v>48909857</v>
      </c>
      <c r="H68" s="78" t="s">
        <v>36</v>
      </c>
      <c r="I68" s="49">
        <f>I14+I62</f>
        <v>44826456</v>
      </c>
      <c r="J68" s="78" t="s">
        <v>36</v>
      </c>
    </row>
    <row r="70" spans="1:10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</row>
    <row r="71" spans="1:10" ht="30.6" customHeight="1" x14ac:dyDescent="0.35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>
      <pane xSplit="5" ySplit="13" topLeftCell="F46" activePane="bottomRight" state="frozen"/>
      <selection pane="topRight" activeCell="F1" sqref="F1"/>
      <selection pane="bottomLeft" activeCell="A14" sqref="A14"/>
      <selection pane="bottomRight" activeCell="I47" sqref="I47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  <col min="11" max="11" width="11.88671875" customWidth="1"/>
  </cols>
  <sheetData>
    <row r="1" spans="1:11" ht="15.6" x14ac:dyDescent="0.3">
      <c r="G1" s="24" t="s">
        <v>123</v>
      </c>
      <c r="H1" s="24"/>
      <c r="I1" s="24"/>
      <c r="J1" s="24"/>
    </row>
    <row r="2" spans="1:11" ht="16.2" customHeight="1" x14ac:dyDescent="0.3">
      <c r="G2" s="87" t="s">
        <v>47</v>
      </c>
      <c r="H2" s="87"/>
      <c r="I2" s="87"/>
      <c r="J2" s="87"/>
      <c r="K2" s="24"/>
    </row>
    <row r="3" spans="1:11" ht="16.2" customHeight="1" x14ac:dyDescent="0.3">
      <c r="G3" s="87" t="s">
        <v>48</v>
      </c>
      <c r="H3" s="87"/>
      <c r="I3" s="87"/>
      <c r="J3" s="87"/>
      <c r="K3" s="24"/>
    </row>
    <row r="4" spans="1:11" ht="19.2" customHeight="1" x14ac:dyDescent="0.3">
      <c r="G4" s="92" t="s">
        <v>39</v>
      </c>
      <c r="H4" s="92"/>
      <c r="I4" s="92"/>
      <c r="J4" s="92"/>
    </row>
    <row r="5" spans="1:11" ht="9" customHeight="1" x14ac:dyDescent="0.3"/>
    <row r="6" spans="1:11" ht="17.399999999999999" x14ac:dyDescent="0.3">
      <c r="A6" s="86" t="s">
        <v>49</v>
      </c>
      <c r="B6" s="86"/>
      <c r="C6" s="86"/>
      <c r="D6" s="86"/>
      <c r="E6" s="86"/>
      <c r="F6" s="86"/>
      <c r="G6" s="86"/>
      <c r="H6" s="86"/>
      <c r="I6" s="86"/>
      <c r="J6" s="86"/>
    </row>
    <row r="7" spans="1:11" ht="22.2" customHeight="1" x14ac:dyDescent="0.3">
      <c r="A7" s="86" t="s">
        <v>50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s="18" customFormat="1" ht="18" x14ac:dyDescent="0.35">
      <c r="A8" s="86" t="s">
        <v>0</v>
      </c>
      <c r="B8" s="93"/>
      <c r="C8" s="93"/>
      <c r="D8" s="93"/>
      <c r="E8" s="93"/>
      <c r="F8" s="93"/>
      <c r="G8" s="93"/>
      <c r="H8" s="93"/>
      <c r="I8" s="93"/>
      <c r="J8" s="93"/>
    </row>
    <row r="9" spans="1:11" s="18" customFormat="1" ht="18" x14ac:dyDescent="0.35">
      <c r="A9" s="86" t="s">
        <v>1</v>
      </c>
      <c r="B9" s="93"/>
      <c r="C9" s="93"/>
      <c r="D9" s="93"/>
      <c r="E9" s="93"/>
      <c r="F9" s="93"/>
      <c r="G9" s="93"/>
      <c r="H9" s="93"/>
      <c r="I9" s="93"/>
      <c r="J9" s="93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49319857</v>
      </c>
      <c r="H14" s="37" t="s">
        <v>110</v>
      </c>
      <c r="I14" s="49">
        <f>I15</f>
        <v>45301262</v>
      </c>
      <c r="J14" s="37" t="s">
        <v>110</v>
      </c>
    </row>
    <row r="15" spans="1:11" ht="18.75" customHeight="1" x14ac:dyDescent="0.3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G16+G17+G18+G19+G20+G32+G35+G42+G60+G63+G67+G69+G71+G75</f>
        <v>49319857</v>
      </c>
      <c r="H15" s="37" t="s">
        <v>110</v>
      </c>
      <c r="I15" s="49">
        <f>I16+I17+I18+I19+I20+I32+I35+I42+I60+I63+I67+I69+I71+I75</f>
        <v>45301262</v>
      </c>
      <c r="J15" s="36" t="s">
        <v>110</v>
      </c>
    </row>
    <row r="16" spans="1:11" ht="18.75" customHeight="1" x14ac:dyDescent="0.3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" customHeight="1" x14ac:dyDescent="0.3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5" hidden="1" customHeight="1" x14ac:dyDescent="0.3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customHeight="1" x14ac:dyDescent="0.3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" customHeight="1" x14ac:dyDescent="0.3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customHeight="1" x14ac:dyDescent="0.3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2" customHeight="1" x14ac:dyDescent="0.3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customHeight="1" x14ac:dyDescent="0.3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2" customHeight="1" x14ac:dyDescent="0.3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customHeight="1" x14ac:dyDescent="0.3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2" customHeight="1" x14ac:dyDescent="0.3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" customHeight="1" x14ac:dyDescent="0.3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2" customHeight="1" x14ac:dyDescent="0.3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" customHeight="1" x14ac:dyDescent="0.3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2" customHeight="1" x14ac:dyDescent="0.3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3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3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" hidden="1" customHeight="1" x14ac:dyDescent="0.3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3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2" hidden="1" customHeight="1" x14ac:dyDescent="0.3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12400000</v>
      </c>
      <c r="H35" s="44" t="s">
        <v>110</v>
      </c>
      <c r="I35" s="60">
        <f>SUM(I36:I41)</f>
        <v>12400000</v>
      </c>
      <c r="J35" s="39" t="s">
        <v>110</v>
      </c>
    </row>
    <row r="36" spans="1:11" ht="20.399999999999999" hidden="1" customHeight="1" x14ac:dyDescent="0.3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399999999999999" hidden="1" customHeight="1" x14ac:dyDescent="0.3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2" hidden="1" customHeight="1" x14ac:dyDescent="0.3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5" hidden="1" customHeight="1" x14ac:dyDescent="0.3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200000000000003" hidden="1" customHeight="1" x14ac:dyDescent="0.3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2" hidden="1" customHeight="1" x14ac:dyDescent="0.3">
      <c r="A41" s="81"/>
      <c r="B41" s="82"/>
      <c r="C41" s="82"/>
      <c r="D41" s="82"/>
      <c r="E41" s="30" t="s">
        <v>115</v>
      </c>
      <c r="F41" s="56">
        <v>2021</v>
      </c>
      <c r="G41" s="53">
        <v>4050000</v>
      </c>
      <c r="H41" s="57">
        <v>0</v>
      </c>
      <c r="I41" s="53">
        <v>4050000</v>
      </c>
      <c r="J41" s="58">
        <v>100</v>
      </c>
    </row>
    <row r="42" spans="1:11" s="43" customFormat="1" ht="22.95" customHeight="1" x14ac:dyDescent="0.3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SUM(G43:G58)-G48-G50-G52-G54-G56</f>
        <v>16092602</v>
      </c>
      <c r="H42" s="39" t="s">
        <v>110</v>
      </c>
      <c r="I42" s="49">
        <f>SUM(I43:I58)-I48-I50-I52-I54-I56</f>
        <v>12600901</v>
      </c>
      <c r="J42" s="39" t="s">
        <v>110</v>
      </c>
    </row>
    <row r="43" spans="1:11" ht="49.5" customHeight="1" x14ac:dyDescent="0.3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3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3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3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2000000+64806</f>
        <v>2064806</v>
      </c>
      <c r="J46" s="66">
        <v>100</v>
      </c>
      <c r="K46" s="84"/>
    </row>
    <row r="47" spans="1:11" s="29" customFormat="1" ht="43.95" customHeight="1" x14ac:dyDescent="0.3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" customHeight="1" x14ac:dyDescent="0.3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5" customHeight="1" x14ac:dyDescent="0.3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" customHeight="1" x14ac:dyDescent="0.3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customHeight="1" x14ac:dyDescent="0.3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customHeight="1" x14ac:dyDescent="0.3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" customHeight="1" x14ac:dyDescent="0.3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50000000000003" customHeight="1" x14ac:dyDescent="0.3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" customHeight="1" x14ac:dyDescent="0.3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5" customHeight="1" x14ac:dyDescent="0.3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5" customHeight="1" x14ac:dyDescent="0.3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5" customHeight="1" x14ac:dyDescent="0.3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45" hidden="1" customHeight="1" x14ac:dyDescent="0.3">
      <c r="A59" s="81"/>
      <c r="B59" s="82"/>
      <c r="C59" s="82"/>
      <c r="D59" s="82"/>
      <c r="E59" s="31"/>
      <c r="F59" s="65"/>
      <c r="G59" s="69"/>
      <c r="H59" s="57"/>
      <c r="I59" s="53"/>
      <c r="J59" s="66"/>
    </row>
    <row r="60" spans="1:10" s="40" customFormat="1" ht="26.4" hidden="1" customHeight="1" x14ac:dyDescent="0.3">
      <c r="A60" s="61" t="s">
        <v>73</v>
      </c>
      <c r="B60" s="62" t="s">
        <v>74</v>
      </c>
      <c r="C60" s="62" t="s">
        <v>27</v>
      </c>
      <c r="D60" s="62" t="s">
        <v>75</v>
      </c>
      <c r="E60" s="41"/>
      <c r="F60" s="39" t="s">
        <v>110</v>
      </c>
      <c r="G60" s="49">
        <f>SUM(G61:G62)</f>
        <v>2000000</v>
      </c>
      <c r="H60" s="39" t="s">
        <v>110</v>
      </c>
      <c r="I60" s="49">
        <f>SUM(I61:I62)</f>
        <v>2000000</v>
      </c>
      <c r="J60" s="39" t="s">
        <v>110</v>
      </c>
    </row>
    <row r="61" spans="1:10" s="29" customFormat="1" ht="29.4" hidden="1" customHeight="1" x14ac:dyDescent="0.3">
      <c r="A61" s="50"/>
      <c r="B61" s="51"/>
      <c r="C61" s="51"/>
      <c r="D61" s="51"/>
      <c r="E61" s="32" t="s">
        <v>101</v>
      </c>
      <c r="F61" s="65">
        <v>2021</v>
      </c>
      <c r="G61" s="53">
        <v>1000000</v>
      </c>
      <c r="H61" s="57">
        <v>0</v>
      </c>
      <c r="I61" s="53">
        <v>1000000</v>
      </c>
      <c r="J61" s="66">
        <v>100</v>
      </c>
    </row>
    <row r="62" spans="1:10" s="29" customFormat="1" ht="57" hidden="1" customHeight="1" x14ac:dyDescent="0.3">
      <c r="A62" s="50"/>
      <c r="B62" s="51"/>
      <c r="C62" s="51"/>
      <c r="D62" s="51"/>
      <c r="E62" s="32" t="s">
        <v>102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40" customFormat="1" ht="25.2" hidden="1" customHeight="1" x14ac:dyDescent="0.3">
      <c r="A63" s="61" t="s">
        <v>76</v>
      </c>
      <c r="B63" s="62" t="s">
        <v>77</v>
      </c>
      <c r="C63" s="62" t="s">
        <v>27</v>
      </c>
      <c r="D63" s="62" t="s">
        <v>78</v>
      </c>
      <c r="E63" s="38"/>
      <c r="F63" s="39" t="s">
        <v>110</v>
      </c>
      <c r="G63" s="49">
        <f>SUM(G64:G66)</f>
        <v>3100000</v>
      </c>
      <c r="H63" s="39" t="s">
        <v>110</v>
      </c>
      <c r="I63" s="49">
        <f>SUM(I64:I66)</f>
        <v>3100000</v>
      </c>
      <c r="J63" s="39" t="s">
        <v>110</v>
      </c>
    </row>
    <row r="64" spans="1:10" s="29" customFormat="1" ht="34.200000000000003" hidden="1" customHeight="1" x14ac:dyDescent="0.3">
      <c r="A64" s="50"/>
      <c r="B64" s="51"/>
      <c r="C64" s="51"/>
      <c r="D64" s="51"/>
      <c r="E64" s="33" t="s">
        <v>103</v>
      </c>
      <c r="F64" s="65">
        <v>2021</v>
      </c>
      <c r="G64" s="53">
        <v>2000000</v>
      </c>
      <c r="H64" s="57">
        <v>0</v>
      </c>
      <c r="I64" s="53">
        <v>2000000</v>
      </c>
      <c r="J64" s="66">
        <v>100</v>
      </c>
    </row>
    <row r="65" spans="1:10" s="29" customFormat="1" ht="30.6" hidden="1" customHeight="1" x14ac:dyDescent="0.3">
      <c r="A65" s="50"/>
      <c r="B65" s="51"/>
      <c r="C65" s="51"/>
      <c r="D65" s="51"/>
      <c r="E65" s="30" t="s">
        <v>104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2.8" hidden="1" x14ac:dyDescent="0.3">
      <c r="A66" s="50"/>
      <c r="B66" s="51"/>
      <c r="C66" s="51"/>
      <c r="D66" s="51"/>
      <c r="E66" s="34" t="s">
        <v>105</v>
      </c>
      <c r="F66" s="65">
        <v>2021</v>
      </c>
      <c r="G66" s="53">
        <v>100000</v>
      </c>
      <c r="H66" s="57">
        <v>0</v>
      </c>
      <c r="I66" s="53">
        <v>100000</v>
      </c>
      <c r="J66" s="66">
        <v>100</v>
      </c>
    </row>
    <row r="67" spans="1:10" s="40" customFormat="1" ht="30.6" hidden="1" customHeight="1" x14ac:dyDescent="0.3">
      <c r="A67" s="54" t="s">
        <v>79</v>
      </c>
      <c r="B67" s="55" t="s">
        <v>80</v>
      </c>
      <c r="C67" s="55" t="s">
        <v>27</v>
      </c>
      <c r="D67" s="55" t="s">
        <v>81</v>
      </c>
      <c r="E67" s="45"/>
      <c r="F67" s="39" t="s">
        <v>110</v>
      </c>
      <c r="G67" s="49">
        <f>G68</f>
        <v>1000000</v>
      </c>
      <c r="H67" s="39" t="s">
        <v>110</v>
      </c>
      <c r="I67" s="49">
        <f>I68</f>
        <v>1000000</v>
      </c>
      <c r="J67" s="39" t="s">
        <v>110</v>
      </c>
    </row>
    <row r="68" spans="1:10" s="29" customFormat="1" ht="47.4" hidden="1" customHeight="1" x14ac:dyDescent="0.3">
      <c r="A68" s="50"/>
      <c r="B68" s="51"/>
      <c r="C68" s="51"/>
      <c r="D68" s="51"/>
      <c r="E68" s="31" t="s">
        <v>106</v>
      </c>
      <c r="F68" s="65">
        <v>2021</v>
      </c>
      <c r="G68" s="53">
        <v>1000000</v>
      </c>
      <c r="H68" s="39" t="s">
        <v>110</v>
      </c>
      <c r="I68" s="53">
        <v>1000000</v>
      </c>
      <c r="J68" s="39" t="s">
        <v>110</v>
      </c>
    </row>
    <row r="69" spans="1:10" s="40" customFormat="1" ht="39" hidden="1" customHeight="1" x14ac:dyDescent="0.3">
      <c r="A69" s="54" t="s">
        <v>82</v>
      </c>
      <c r="B69" s="55" t="s">
        <v>83</v>
      </c>
      <c r="C69" s="55" t="s">
        <v>27</v>
      </c>
      <c r="D69" s="55" t="s">
        <v>84</v>
      </c>
      <c r="E69" s="46"/>
      <c r="F69" s="39" t="s">
        <v>110</v>
      </c>
      <c r="G69" s="49">
        <f>G70</f>
        <v>300000</v>
      </c>
      <c r="H69" s="39" t="s">
        <v>110</v>
      </c>
      <c r="I69" s="49">
        <f>I70</f>
        <v>300000</v>
      </c>
      <c r="J69" s="39" t="s">
        <v>110</v>
      </c>
    </row>
    <row r="70" spans="1:10" s="29" customFormat="1" ht="38.4" hidden="1" customHeight="1" x14ac:dyDescent="0.3">
      <c r="A70" s="50"/>
      <c r="B70" s="51"/>
      <c r="C70" s="51"/>
      <c r="D70" s="51"/>
      <c r="E70" s="35" t="s">
        <v>107</v>
      </c>
      <c r="F70" s="65">
        <v>2021</v>
      </c>
      <c r="G70" s="53">
        <v>300000</v>
      </c>
      <c r="H70" s="36" t="s">
        <v>110</v>
      </c>
      <c r="I70" s="53">
        <v>300000</v>
      </c>
      <c r="J70" s="66">
        <v>100</v>
      </c>
    </row>
    <row r="71" spans="1:10" s="40" customFormat="1" ht="47.4" customHeight="1" x14ac:dyDescent="0.3">
      <c r="A71" s="54" t="s">
        <v>85</v>
      </c>
      <c r="B71" s="55" t="s">
        <v>86</v>
      </c>
      <c r="C71" s="55" t="s">
        <v>87</v>
      </c>
      <c r="D71" s="55" t="s">
        <v>88</v>
      </c>
      <c r="E71" s="46"/>
      <c r="F71" s="39" t="s">
        <v>110</v>
      </c>
      <c r="G71" s="49">
        <f>SUM(G72:G74)</f>
        <v>1900000</v>
      </c>
      <c r="H71" s="39" t="s">
        <v>110</v>
      </c>
      <c r="I71" s="49">
        <f>SUM(I72:I74)</f>
        <v>1900000</v>
      </c>
      <c r="J71" s="39" t="s">
        <v>110</v>
      </c>
    </row>
    <row r="72" spans="1:10" s="40" customFormat="1" ht="75.599999999999994" customHeight="1" x14ac:dyDescent="0.3">
      <c r="A72" s="54"/>
      <c r="B72" s="55"/>
      <c r="C72" s="55"/>
      <c r="D72" s="55"/>
      <c r="E72" s="35" t="s">
        <v>124</v>
      </c>
      <c r="F72" s="65">
        <v>2021</v>
      </c>
      <c r="G72" s="53">
        <f>17500</f>
        <v>17500</v>
      </c>
      <c r="H72" s="57">
        <v>0</v>
      </c>
      <c r="I72" s="53">
        <f>17500</f>
        <v>17500</v>
      </c>
      <c r="J72" s="66">
        <v>100</v>
      </c>
    </row>
    <row r="73" spans="1:10" s="29" customFormat="1" ht="52.2" customHeight="1" x14ac:dyDescent="0.3">
      <c r="A73" s="50"/>
      <c r="B73" s="51"/>
      <c r="C73" s="51"/>
      <c r="D73" s="51"/>
      <c r="E73" s="35" t="s">
        <v>109</v>
      </c>
      <c r="F73" s="65">
        <v>2021</v>
      </c>
      <c r="G73" s="53">
        <v>1300000</v>
      </c>
      <c r="H73" s="57">
        <v>0</v>
      </c>
      <c r="I73" s="53">
        <v>1300000</v>
      </c>
      <c r="J73" s="66">
        <v>100</v>
      </c>
    </row>
    <row r="74" spans="1:10" s="29" customFormat="1" ht="31.95" customHeight="1" x14ac:dyDescent="0.3">
      <c r="A74" s="70"/>
      <c r="B74" s="71"/>
      <c r="C74" s="71"/>
      <c r="D74" s="71"/>
      <c r="E74" s="35" t="s">
        <v>112</v>
      </c>
      <c r="F74" s="65">
        <v>2021</v>
      </c>
      <c r="G74" s="53">
        <f>600000-17500</f>
        <v>582500</v>
      </c>
      <c r="H74" s="57">
        <v>0</v>
      </c>
      <c r="I74" s="53">
        <f>600000-17500</f>
        <v>582500</v>
      </c>
      <c r="J74" s="66">
        <v>100</v>
      </c>
    </row>
    <row r="75" spans="1:10" s="43" customFormat="1" ht="32.4" customHeight="1" x14ac:dyDescent="0.3">
      <c r="A75" s="54" t="s">
        <v>30</v>
      </c>
      <c r="B75" s="55" t="s">
        <v>31</v>
      </c>
      <c r="C75" s="55" t="s">
        <v>32</v>
      </c>
      <c r="D75" s="55" t="s">
        <v>33</v>
      </c>
      <c r="E75" s="55"/>
      <c r="F75" s="39" t="s">
        <v>110</v>
      </c>
      <c r="G75" s="49">
        <f>G76</f>
        <v>100000</v>
      </c>
      <c r="H75" s="39" t="s">
        <v>110</v>
      </c>
      <c r="I75" s="49">
        <f>I76</f>
        <v>100000</v>
      </c>
      <c r="J75" s="39" t="s">
        <v>110</v>
      </c>
    </row>
    <row r="76" spans="1:10" ht="43.8" customHeight="1" x14ac:dyDescent="0.3">
      <c r="A76" s="50"/>
      <c r="B76" s="51"/>
      <c r="C76" s="51"/>
      <c r="D76" s="51"/>
      <c r="E76" s="51" t="s">
        <v>34</v>
      </c>
      <c r="F76" s="56">
        <v>2021</v>
      </c>
      <c r="G76" s="53">
        <f>1500000-1400000</f>
        <v>100000</v>
      </c>
      <c r="H76" s="57">
        <v>0</v>
      </c>
      <c r="I76" s="53">
        <f>1500000-1400000</f>
        <v>100000</v>
      </c>
      <c r="J76" s="58">
        <v>100</v>
      </c>
    </row>
    <row r="77" spans="1:10" s="3" customFormat="1" ht="33.6" hidden="1" customHeight="1" x14ac:dyDescent="0.3">
      <c r="A77" s="72" t="s">
        <v>44</v>
      </c>
      <c r="B77" s="48"/>
      <c r="C77" s="48"/>
      <c r="D77" s="73" t="s">
        <v>41</v>
      </c>
      <c r="E77" s="48"/>
      <c r="F77" s="36" t="s">
        <v>110</v>
      </c>
      <c r="G77" s="74">
        <f>G78</f>
        <v>140000</v>
      </c>
      <c r="H77" s="36" t="s">
        <v>110</v>
      </c>
      <c r="I77" s="74">
        <f>I78</f>
        <v>140000</v>
      </c>
      <c r="J77" s="36" t="s">
        <v>110</v>
      </c>
    </row>
    <row r="78" spans="1:10" s="3" customFormat="1" ht="33.6" hidden="1" customHeight="1" x14ac:dyDescent="0.3">
      <c r="A78" s="72" t="s">
        <v>40</v>
      </c>
      <c r="B78" s="48"/>
      <c r="C78" s="48"/>
      <c r="D78" s="73" t="s">
        <v>41</v>
      </c>
      <c r="E78" s="48"/>
      <c r="F78" s="36" t="s">
        <v>110</v>
      </c>
      <c r="G78" s="74">
        <f>G79+G81</f>
        <v>140000</v>
      </c>
      <c r="H78" s="36" t="s">
        <v>110</v>
      </c>
      <c r="I78" s="74">
        <f>I79+I81</f>
        <v>140000</v>
      </c>
      <c r="J78" s="36" t="s">
        <v>110</v>
      </c>
    </row>
    <row r="79" spans="1:10" s="3" customFormat="1" ht="29.4" hidden="1" customHeight="1" x14ac:dyDescent="0.3">
      <c r="A79" s="75" t="s">
        <v>89</v>
      </c>
      <c r="B79" s="51" t="s">
        <v>90</v>
      </c>
      <c r="C79" s="51" t="s">
        <v>91</v>
      </c>
      <c r="D79" s="51" t="s">
        <v>92</v>
      </c>
      <c r="E79" s="51"/>
      <c r="F79" s="36" t="s">
        <v>110</v>
      </c>
      <c r="G79" s="53">
        <f>G80</f>
        <v>90000</v>
      </c>
      <c r="H79" s="36" t="s">
        <v>110</v>
      </c>
      <c r="I79" s="53">
        <f>I80</f>
        <v>90000</v>
      </c>
      <c r="J79" s="36" t="s">
        <v>110</v>
      </c>
    </row>
    <row r="80" spans="1:10" s="3" customFormat="1" ht="18" hidden="1" x14ac:dyDescent="0.3">
      <c r="A80" s="75"/>
      <c r="B80" s="51"/>
      <c r="C80" s="51"/>
      <c r="D80" s="51"/>
      <c r="E80" s="51" t="s">
        <v>20</v>
      </c>
      <c r="F80" s="52">
        <v>2021</v>
      </c>
      <c r="G80" s="53">
        <v>90000</v>
      </c>
      <c r="H80" s="36" t="s">
        <v>110</v>
      </c>
      <c r="I80" s="53">
        <v>90000</v>
      </c>
      <c r="J80" s="36" t="s">
        <v>110</v>
      </c>
    </row>
    <row r="81" spans="1:10" ht="21" hidden="1" customHeight="1" x14ac:dyDescent="0.3">
      <c r="A81" s="75">
        <v>1014030</v>
      </c>
      <c r="B81" s="51" t="s">
        <v>17</v>
      </c>
      <c r="C81" s="51" t="s">
        <v>18</v>
      </c>
      <c r="D81" s="51" t="s">
        <v>19</v>
      </c>
      <c r="E81" s="51"/>
      <c r="F81" s="36" t="s">
        <v>110</v>
      </c>
      <c r="G81" s="53">
        <f>G82</f>
        <v>50000</v>
      </c>
      <c r="H81" s="36" t="s">
        <v>110</v>
      </c>
      <c r="I81" s="53">
        <f>I82</f>
        <v>50000</v>
      </c>
      <c r="J81" s="36" t="s">
        <v>110</v>
      </c>
    </row>
    <row r="82" spans="1:10" ht="4.2" hidden="1" customHeight="1" x14ac:dyDescent="0.3">
      <c r="A82" s="75"/>
      <c r="B82" s="51"/>
      <c r="C82" s="51"/>
      <c r="D82" s="51"/>
      <c r="E82" s="51" t="s">
        <v>20</v>
      </c>
      <c r="F82" s="56">
        <v>2021</v>
      </c>
      <c r="G82" s="53">
        <v>50000</v>
      </c>
      <c r="H82" s="36" t="s">
        <v>110</v>
      </c>
      <c r="I82" s="53">
        <v>50000</v>
      </c>
      <c r="J82" s="36" t="s">
        <v>110</v>
      </c>
    </row>
    <row r="83" spans="1:10" s="29" customFormat="1" ht="23.25" customHeight="1" x14ac:dyDescent="0.3">
      <c r="A83" s="76" t="s">
        <v>36</v>
      </c>
      <c r="B83" s="76" t="s">
        <v>36</v>
      </c>
      <c r="C83" s="76" t="s">
        <v>36</v>
      </c>
      <c r="D83" s="77" t="s">
        <v>35</v>
      </c>
      <c r="E83" s="77" t="s">
        <v>36</v>
      </c>
      <c r="F83" s="76" t="s">
        <v>36</v>
      </c>
      <c r="G83" s="49">
        <f>G14+G77</f>
        <v>49459857</v>
      </c>
      <c r="H83" s="78" t="s">
        <v>36</v>
      </c>
      <c r="I83" s="49">
        <f>I14+I77</f>
        <v>45441262</v>
      </c>
      <c r="J83" s="78" t="s">
        <v>36</v>
      </c>
    </row>
    <row r="85" spans="1:10" x14ac:dyDescent="0.3">
      <c r="A85" s="85"/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30.6" customHeight="1" x14ac:dyDescent="0.35">
      <c r="A86" s="17" t="s">
        <v>37</v>
      </c>
      <c r="B86" s="17"/>
      <c r="C86" s="16"/>
      <c r="D86" s="16"/>
      <c r="E86" s="17"/>
      <c r="F86" s="16"/>
      <c r="G86" s="16"/>
      <c r="I86" s="17" t="s">
        <v>113</v>
      </c>
    </row>
  </sheetData>
  <mergeCells count="8">
    <mergeCell ref="A9:J9"/>
    <mergeCell ref="A85:J85"/>
    <mergeCell ref="G2:J2"/>
    <mergeCell ref="G3:J3"/>
    <mergeCell ref="G4:J4"/>
    <mergeCell ref="A6:J6"/>
    <mergeCell ref="A7:J7"/>
    <mergeCell ref="A8:J8"/>
  </mergeCells>
  <phoneticPr fontId="1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Normal="100" workbookViewId="0">
      <pane xSplit="5" ySplit="13" topLeftCell="F77" activePane="bottomRight" state="frozen"/>
      <selection pane="topRight" activeCell="F1" sqref="F1"/>
      <selection pane="bottomLeft" activeCell="A14" sqref="A14"/>
      <selection pane="bottomRight" activeCell="E77" sqref="E77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  <col min="11" max="11" width="11.88671875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87" t="s">
        <v>47</v>
      </c>
      <c r="H2" s="87"/>
      <c r="I2" s="87"/>
      <c r="J2" s="87"/>
      <c r="K2" s="24"/>
    </row>
    <row r="3" spans="1:11" ht="16.2" customHeight="1" x14ac:dyDescent="0.3">
      <c r="G3" s="87" t="s">
        <v>48</v>
      </c>
      <c r="H3" s="87"/>
      <c r="I3" s="87"/>
      <c r="J3" s="87"/>
      <c r="K3" s="24"/>
    </row>
    <row r="4" spans="1:11" ht="19.2" customHeight="1" x14ac:dyDescent="0.3">
      <c r="G4" s="92" t="s">
        <v>39</v>
      </c>
      <c r="H4" s="92"/>
      <c r="I4" s="92"/>
      <c r="J4" s="92"/>
    </row>
    <row r="5" spans="1:11" ht="9" customHeight="1" x14ac:dyDescent="0.3"/>
    <row r="6" spans="1:11" ht="17.399999999999999" x14ac:dyDescent="0.3">
      <c r="A6" s="86" t="s">
        <v>49</v>
      </c>
      <c r="B6" s="86"/>
      <c r="C6" s="86"/>
      <c r="D6" s="86"/>
      <c r="E6" s="86"/>
      <c r="F6" s="86"/>
      <c r="G6" s="86"/>
      <c r="H6" s="86"/>
      <c r="I6" s="86"/>
      <c r="J6" s="86"/>
    </row>
    <row r="7" spans="1:11" ht="22.2" customHeight="1" x14ac:dyDescent="0.3">
      <c r="A7" s="86" t="s">
        <v>50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s="18" customFormat="1" ht="18" x14ac:dyDescent="0.35">
      <c r="A8" s="86" t="s">
        <v>0</v>
      </c>
      <c r="B8" s="93"/>
      <c r="C8" s="93"/>
      <c r="D8" s="93"/>
      <c r="E8" s="93"/>
      <c r="F8" s="93"/>
      <c r="G8" s="93"/>
      <c r="H8" s="93"/>
      <c r="I8" s="93"/>
      <c r="J8" s="93"/>
    </row>
    <row r="9" spans="1:11" s="18" customFormat="1" ht="18" x14ac:dyDescent="0.35">
      <c r="A9" s="86" t="s">
        <v>1</v>
      </c>
      <c r="B9" s="93"/>
      <c r="C9" s="93"/>
      <c r="D9" s="93"/>
      <c r="E9" s="93"/>
      <c r="F9" s="93"/>
      <c r="G9" s="93"/>
      <c r="H9" s="93"/>
      <c r="I9" s="93"/>
      <c r="J9" s="93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51489207</v>
      </c>
      <c r="H14" s="37" t="s">
        <v>110</v>
      </c>
      <c r="I14" s="49">
        <f>I15</f>
        <v>46697306</v>
      </c>
      <c r="J14" s="37" t="s">
        <v>110</v>
      </c>
    </row>
    <row r="15" spans="1:11" ht="18.75" customHeight="1" x14ac:dyDescent="0.3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G16+G17+G18+G19+G20+G32+G35+G42+G61+G64+G68+G70+G72+G74+G79</f>
        <v>51489207</v>
      </c>
      <c r="H15" s="37" t="s">
        <v>110</v>
      </c>
      <c r="I15" s="49">
        <f>I16+I17+I18+I19+I20+I32+I35+I42+I61+I64+I68+I70+I72+I74+I79</f>
        <v>46697306</v>
      </c>
      <c r="J15" s="36" t="s">
        <v>110</v>
      </c>
    </row>
    <row r="16" spans="1:11" ht="18.75" hidden="1" customHeight="1" x14ac:dyDescent="0.3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" hidden="1" customHeight="1" x14ac:dyDescent="0.3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5" hidden="1" customHeight="1" x14ac:dyDescent="0.3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hidden="1" customHeight="1" x14ac:dyDescent="0.3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" hidden="1" customHeight="1" x14ac:dyDescent="0.3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hidden="1" customHeight="1" x14ac:dyDescent="0.3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2" hidden="1" customHeight="1" x14ac:dyDescent="0.3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hidden="1" customHeight="1" x14ac:dyDescent="0.3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2" hidden="1" customHeight="1" x14ac:dyDescent="0.3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hidden="1" customHeight="1" x14ac:dyDescent="0.3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2" hidden="1" customHeight="1" x14ac:dyDescent="0.3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" hidden="1" customHeight="1" x14ac:dyDescent="0.3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2" hidden="1" customHeight="1" x14ac:dyDescent="0.3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" hidden="1" customHeight="1" x14ac:dyDescent="0.3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2" hidden="1" customHeight="1" x14ac:dyDescent="0.3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3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3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" hidden="1" customHeight="1" x14ac:dyDescent="0.3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3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2" customHeight="1" x14ac:dyDescent="0.3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12360850</v>
      </c>
      <c r="H35" s="44" t="s">
        <v>110</v>
      </c>
      <c r="I35" s="60">
        <f>SUM(I36:I41)</f>
        <v>12360850</v>
      </c>
      <c r="J35" s="39" t="s">
        <v>110</v>
      </c>
    </row>
    <row r="36" spans="1:11" ht="20.399999999999999" customHeight="1" x14ac:dyDescent="0.3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399999999999999" customHeight="1" x14ac:dyDescent="0.3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2" customHeight="1" x14ac:dyDescent="0.3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5" customHeight="1" x14ac:dyDescent="0.3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200000000000003" customHeight="1" x14ac:dyDescent="0.3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2" customHeight="1" x14ac:dyDescent="0.3">
      <c r="A41" s="81"/>
      <c r="B41" s="82"/>
      <c r="C41" s="82"/>
      <c r="D41" s="82"/>
      <c r="E41" s="30" t="s">
        <v>115</v>
      </c>
      <c r="F41" s="56">
        <v>2021</v>
      </c>
      <c r="G41" s="53">
        <f>4050000-39150</f>
        <v>4010850</v>
      </c>
      <c r="H41" s="57">
        <v>0</v>
      </c>
      <c r="I41" s="53">
        <f>4050000-39150</f>
        <v>4010850</v>
      </c>
      <c r="J41" s="58">
        <v>100</v>
      </c>
    </row>
    <row r="42" spans="1:11" s="43" customFormat="1" ht="22.95" customHeight="1" x14ac:dyDescent="0.3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SUM(G43:G60)-G48-G50-G52-G54-G56</f>
        <v>16301102</v>
      </c>
      <c r="H42" s="39" t="s">
        <v>110</v>
      </c>
      <c r="I42" s="49">
        <f>SUM(I43:I60)-I48-I50-I52-I54-I56</f>
        <v>12036095</v>
      </c>
      <c r="J42" s="39" t="s">
        <v>110</v>
      </c>
    </row>
    <row r="43" spans="1:11" ht="49.5" customHeight="1" x14ac:dyDescent="0.3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3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3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3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2000000-208500-500000</f>
        <v>1291500</v>
      </c>
      <c r="J46" s="66">
        <v>100</v>
      </c>
      <c r="K46" s="84"/>
    </row>
    <row r="47" spans="1:11" s="29" customFormat="1" ht="43.95" hidden="1" customHeight="1" x14ac:dyDescent="0.3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" hidden="1" customHeight="1" x14ac:dyDescent="0.3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5" hidden="1" customHeight="1" x14ac:dyDescent="0.3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" hidden="1" customHeight="1" x14ac:dyDescent="0.3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hidden="1" customHeight="1" x14ac:dyDescent="0.3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hidden="1" customHeight="1" x14ac:dyDescent="0.3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" hidden="1" customHeight="1" x14ac:dyDescent="0.3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50000000000003" hidden="1" customHeight="1" x14ac:dyDescent="0.3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" hidden="1" customHeight="1" x14ac:dyDescent="0.3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5" hidden="1" customHeight="1" x14ac:dyDescent="0.3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5" customHeight="1" x14ac:dyDescent="0.3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9.8" customHeight="1" x14ac:dyDescent="0.3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71.400000000000006" customHeight="1" x14ac:dyDescent="0.3">
      <c r="A59" s="81"/>
      <c r="B59" s="82"/>
      <c r="C59" s="82"/>
      <c r="D59" s="82"/>
      <c r="E59" s="31" t="s">
        <v>125</v>
      </c>
      <c r="F59" s="65">
        <v>2021</v>
      </c>
      <c r="G59" s="53">
        <f>208500</f>
        <v>208500</v>
      </c>
      <c r="H59" s="57">
        <v>0</v>
      </c>
      <c r="I59" s="53">
        <f>208500</f>
        <v>208500</v>
      </c>
      <c r="J59" s="66">
        <v>100</v>
      </c>
    </row>
    <row r="60" spans="1:10" s="29" customFormat="1" ht="45" hidden="1" customHeight="1" x14ac:dyDescent="0.3">
      <c r="A60" s="81"/>
      <c r="B60" s="82"/>
      <c r="C60" s="82"/>
      <c r="D60" s="82"/>
      <c r="E60" s="31"/>
      <c r="F60" s="65"/>
      <c r="G60" s="69"/>
      <c r="H60" s="57"/>
      <c r="I60" s="53"/>
      <c r="J60" s="66"/>
    </row>
    <row r="61" spans="1:10" s="40" customFormat="1" ht="26.4" hidden="1" customHeight="1" x14ac:dyDescent="0.3">
      <c r="A61" s="61" t="s">
        <v>73</v>
      </c>
      <c r="B61" s="62" t="s">
        <v>74</v>
      </c>
      <c r="C61" s="62" t="s">
        <v>27</v>
      </c>
      <c r="D61" s="62" t="s">
        <v>75</v>
      </c>
      <c r="E61" s="41"/>
      <c r="F61" s="39" t="s">
        <v>110</v>
      </c>
      <c r="G61" s="49">
        <f>SUM(G62:G63)</f>
        <v>2000000</v>
      </c>
      <c r="H61" s="39" t="s">
        <v>110</v>
      </c>
      <c r="I61" s="49">
        <f>SUM(I62:I63)</f>
        <v>2000000</v>
      </c>
      <c r="J61" s="39" t="s">
        <v>110</v>
      </c>
    </row>
    <row r="62" spans="1:10" s="29" customFormat="1" ht="29.4" hidden="1" customHeight="1" x14ac:dyDescent="0.3">
      <c r="A62" s="50"/>
      <c r="B62" s="51"/>
      <c r="C62" s="51"/>
      <c r="D62" s="51"/>
      <c r="E62" s="32" t="s">
        <v>101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29" customFormat="1" ht="57" hidden="1" customHeight="1" x14ac:dyDescent="0.3">
      <c r="A63" s="50"/>
      <c r="B63" s="51"/>
      <c r="C63" s="51"/>
      <c r="D63" s="51"/>
      <c r="E63" s="32" t="s">
        <v>102</v>
      </c>
      <c r="F63" s="65">
        <v>2021</v>
      </c>
      <c r="G63" s="53">
        <v>1000000</v>
      </c>
      <c r="H63" s="57">
        <v>0</v>
      </c>
      <c r="I63" s="53">
        <v>1000000</v>
      </c>
      <c r="J63" s="66">
        <v>100</v>
      </c>
    </row>
    <row r="64" spans="1:10" s="40" customFormat="1" ht="25.2" hidden="1" customHeight="1" x14ac:dyDescent="0.3">
      <c r="A64" s="61" t="s">
        <v>76</v>
      </c>
      <c r="B64" s="62" t="s">
        <v>77</v>
      </c>
      <c r="C64" s="62" t="s">
        <v>27</v>
      </c>
      <c r="D64" s="62" t="s">
        <v>78</v>
      </c>
      <c r="E64" s="38"/>
      <c r="F64" s="39" t="s">
        <v>110</v>
      </c>
      <c r="G64" s="49">
        <f>SUM(G65:G67)</f>
        <v>3100000</v>
      </c>
      <c r="H64" s="39" t="s">
        <v>110</v>
      </c>
      <c r="I64" s="49">
        <f>SUM(I65:I67)</f>
        <v>3100000</v>
      </c>
      <c r="J64" s="39" t="s">
        <v>110</v>
      </c>
    </row>
    <row r="65" spans="1:10" s="29" customFormat="1" ht="34.200000000000003" hidden="1" customHeight="1" x14ac:dyDescent="0.3">
      <c r="A65" s="50"/>
      <c r="B65" s="51"/>
      <c r="C65" s="51"/>
      <c r="D65" s="51"/>
      <c r="E65" s="33" t="s">
        <v>103</v>
      </c>
      <c r="F65" s="65">
        <v>2021</v>
      </c>
      <c r="G65" s="53">
        <v>2000000</v>
      </c>
      <c r="H65" s="57">
        <v>0</v>
      </c>
      <c r="I65" s="53">
        <v>2000000</v>
      </c>
      <c r="J65" s="66">
        <v>100</v>
      </c>
    </row>
    <row r="66" spans="1:10" s="29" customFormat="1" ht="30.6" hidden="1" customHeight="1" x14ac:dyDescent="0.3">
      <c r="A66" s="50"/>
      <c r="B66" s="51"/>
      <c r="C66" s="51"/>
      <c r="D66" s="51"/>
      <c r="E66" s="30" t="s">
        <v>104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29" customFormat="1" ht="52.8" hidden="1" x14ac:dyDescent="0.3">
      <c r="A67" s="50"/>
      <c r="B67" s="51"/>
      <c r="C67" s="51"/>
      <c r="D67" s="51"/>
      <c r="E67" s="34" t="s">
        <v>105</v>
      </c>
      <c r="F67" s="65">
        <v>2021</v>
      </c>
      <c r="G67" s="53">
        <v>100000</v>
      </c>
      <c r="H67" s="57">
        <v>0</v>
      </c>
      <c r="I67" s="53">
        <v>100000</v>
      </c>
      <c r="J67" s="66">
        <v>100</v>
      </c>
    </row>
    <row r="68" spans="1:10" s="40" customFormat="1" ht="30.6" hidden="1" customHeight="1" x14ac:dyDescent="0.3">
      <c r="A68" s="54" t="s">
        <v>79</v>
      </c>
      <c r="B68" s="55" t="s">
        <v>80</v>
      </c>
      <c r="C68" s="55" t="s">
        <v>27</v>
      </c>
      <c r="D68" s="55" t="s">
        <v>81</v>
      </c>
      <c r="E68" s="45"/>
      <c r="F68" s="39" t="s">
        <v>110</v>
      </c>
      <c r="G68" s="49">
        <f>G69</f>
        <v>1000000</v>
      </c>
      <c r="H68" s="39" t="s">
        <v>110</v>
      </c>
      <c r="I68" s="49">
        <f>I69</f>
        <v>1000000</v>
      </c>
      <c r="J68" s="39" t="s">
        <v>110</v>
      </c>
    </row>
    <row r="69" spans="1:10" s="29" customFormat="1" ht="47.4" hidden="1" customHeight="1" x14ac:dyDescent="0.3">
      <c r="A69" s="50"/>
      <c r="B69" s="51"/>
      <c r="C69" s="51"/>
      <c r="D69" s="51"/>
      <c r="E69" s="31" t="s">
        <v>106</v>
      </c>
      <c r="F69" s="65">
        <v>2021</v>
      </c>
      <c r="G69" s="53">
        <v>1000000</v>
      </c>
      <c r="H69" s="39" t="s">
        <v>110</v>
      </c>
      <c r="I69" s="53">
        <v>1000000</v>
      </c>
      <c r="J69" s="39" t="s">
        <v>110</v>
      </c>
    </row>
    <row r="70" spans="1:10" s="40" customFormat="1" ht="39" hidden="1" customHeight="1" x14ac:dyDescent="0.3">
      <c r="A70" s="54" t="s">
        <v>82</v>
      </c>
      <c r="B70" s="55" t="s">
        <v>83</v>
      </c>
      <c r="C70" s="55" t="s">
        <v>27</v>
      </c>
      <c r="D70" s="55" t="s">
        <v>84</v>
      </c>
      <c r="E70" s="46"/>
      <c r="F70" s="39" t="s">
        <v>110</v>
      </c>
      <c r="G70" s="49">
        <f>G71</f>
        <v>300000</v>
      </c>
      <c r="H70" s="39" t="s">
        <v>110</v>
      </c>
      <c r="I70" s="49">
        <f>I71</f>
        <v>300000</v>
      </c>
      <c r="J70" s="39" t="s">
        <v>110</v>
      </c>
    </row>
    <row r="71" spans="1:10" s="29" customFormat="1" ht="38.4" hidden="1" customHeight="1" x14ac:dyDescent="0.3">
      <c r="A71" s="50"/>
      <c r="B71" s="51"/>
      <c r="C71" s="51"/>
      <c r="D71" s="51"/>
      <c r="E71" s="35" t="s">
        <v>107</v>
      </c>
      <c r="F71" s="65">
        <v>2021</v>
      </c>
      <c r="G71" s="53">
        <v>300000</v>
      </c>
      <c r="H71" s="36" t="s">
        <v>110</v>
      </c>
      <c r="I71" s="53">
        <v>300000</v>
      </c>
      <c r="J71" s="66">
        <v>100</v>
      </c>
    </row>
    <row r="72" spans="1:10" s="29" customFormat="1" ht="54.6" customHeight="1" x14ac:dyDescent="0.3">
      <c r="A72" s="54" t="s">
        <v>127</v>
      </c>
      <c r="B72" s="55" t="s">
        <v>128</v>
      </c>
      <c r="C72" s="55" t="s">
        <v>32</v>
      </c>
      <c r="D72" s="55" t="s">
        <v>129</v>
      </c>
      <c r="E72" s="35"/>
      <c r="F72" s="39" t="s">
        <v>110</v>
      </c>
      <c r="G72" s="53">
        <f>G73</f>
        <v>2000000</v>
      </c>
      <c r="H72" s="39" t="s">
        <v>110</v>
      </c>
      <c r="I72" s="53">
        <f>I73</f>
        <v>2000000</v>
      </c>
      <c r="J72" s="39" t="s">
        <v>110</v>
      </c>
    </row>
    <row r="73" spans="1:10" s="29" customFormat="1" ht="43.8" customHeight="1" x14ac:dyDescent="0.3">
      <c r="A73" s="50"/>
      <c r="B73" s="51"/>
      <c r="C73" s="51"/>
      <c r="D73" s="51"/>
      <c r="E73" s="35" t="s">
        <v>130</v>
      </c>
      <c r="F73" s="65" t="s">
        <v>131</v>
      </c>
      <c r="G73" s="53">
        <f>2000000</f>
        <v>2000000</v>
      </c>
      <c r="H73" s="57">
        <v>0</v>
      </c>
      <c r="I73" s="53">
        <f>2000000</f>
        <v>2000000</v>
      </c>
      <c r="J73" s="57">
        <v>0</v>
      </c>
    </row>
    <row r="74" spans="1:10" s="40" customFormat="1" ht="47.4" customHeight="1" x14ac:dyDescent="0.3">
      <c r="A74" s="54" t="s">
        <v>85</v>
      </c>
      <c r="B74" s="55" t="s">
        <v>86</v>
      </c>
      <c r="C74" s="55" t="s">
        <v>87</v>
      </c>
      <c r="D74" s="55" t="s">
        <v>88</v>
      </c>
      <c r="E74" s="46"/>
      <c r="F74" s="39" t="s">
        <v>110</v>
      </c>
      <c r="G74" s="49">
        <f>SUM(G75:G78)</f>
        <v>1900000</v>
      </c>
      <c r="H74" s="39" t="s">
        <v>110</v>
      </c>
      <c r="I74" s="49">
        <f>SUM(I75:I78)</f>
        <v>1900000</v>
      </c>
      <c r="J74" s="39" t="s">
        <v>110</v>
      </c>
    </row>
    <row r="75" spans="1:10" s="40" customFormat="1" ht="75.599999999999994" customHeight="1" x14ac:dyDescent="0.3">
      <c r="A75" s="54"/>
      <c r="B75" s="55"/>
      <c r="C75" s="55"/>
      <c r="D75" s="55"/>
      <c r="E75" s="35" t="s">
        <v>124</v>
      </c>
      <c r="F75" s="65">
        <v>2021</v>
      </c>
      <c r="G75" s="53">
        <f>17500</f>
        <v>17500</v>
      </c>
      <c r="H75" s="57">
        <v>0</v>
      </c>
      <c r="I75" s="53">
        <f>17500</f>
        <v>17500</v>
      </c>
      <c r="J75" s="66">
        <v>100</v>
      </c>
    </row>
    <row r="76" spans="1:10" s="29" customFormat="1" ht="52.2" customHeight="1" x14ac:dyDescent="0.3">
      <c r="A76" s="50"/>
      <c r="B76" s="51"/>
      <c r="C76" s="51"/>
      <c r="D76" s="51"/>
      <c r="E76" s="35" t="s">
        <v>109</v>
      </c>
      <c r="F76" s="65">
        <v>2021</v>
      </c>
      <c r="G76" s="53">
        <v>1300000</v>
      </c>
      <c r="H76" s="57">
        <v>0</v>
      </c>
      <c r="I76" s="53">
        <v>1300000</v>
      </c>
      <c r="J76" s="66">
        <v>100</v>
      </c>
    </row>
    <row r="77" spans="1:10" s="29" customFormat="1" ht="67.8" customHeight="1" x14ac:dyDescent="0.3">
      <c r="A77" s="70"/>
      <c r="B77" s="71"/>
      <c r="C77" s="71"/>
      <c r="D77" s="71"/>
      <c r="E77" s="35" t="s">
        <v>126</v>
      </c>
      <c r="F77" s="65">
        <v>2021</v>
      </c>
      <c r="G77" s="53">
        <f>48600</f>
        <v>48600</v>
      </c>
      <c r="H77" s="57">
        <v>0</v>
      </c>
      <c r="I77" s="53">
        <v>48600</v>
      </c>
      <c r="J77" s="66">
        <v>100</v>
      </c>
    </row>
    <row r="78" spans="1:10" s="29" customFormat="1" ht="34.200000000000003" customHeight="1" x14ac:dyDescent="0.3">
      <c r="A78" s="70"/>
      <c r="B78" s="71"/>
      <c r="C78" s="71"/>
      <c r="D78" s="71"/>
      <c r="E78" s="35" t="s">
        <v>112</v>
      </c>
      <c r="F78" s="65">
        <v>2021</v>
      </c>
      <c r="G78" s="53">
        <f>600000-17500-48600</f>
        <v>533900</v>
      </c>
      <c r="H78" s="57">
        <v>0</v>
      </c>
      <c r="I78" s="53">
        <f>600000-17500-48600</f>
        <v>533900</v>
      </c>
      <c r="J78" s="66">
        <v>100</v>
      </c>
    </row>
    <row r="79" spans="1:10" s="43" customFormat="1" ht="32.4" hidden="1" customHeight="1" x14ac:dyDescent="0.3">
      <c r="A79" s="54" t="s">
        <v>30</v>
      </c>
      <c r="B79" s="55" t="s">
        <v>31</v>
      </c>
      <c r="C79" s="55" t="s">
        <v>32</v>
      </c>
      <c r="D79" s="55" t="s">
        <v>33</v>
      </c>
      <c r="E79" s="55"/>
      <c r="F79" s="39" t="s">
        <v>110</v>
      </c>
      <c r="G79" s="49">
        <f>G80</f>
        <v>100000</v>
      </c>
      <c r="H79" s="39" t="s">
        <v>110</v>
      </c>
      <c r="I79" s="49">
        <f>I80</f>
        <v>100000</v>
      </c>
      <c r="J79" s="39" t="s">
        <v>110</v>
      </c>
    </row>
    <row r="80" spans="1:10" ht="43.8" hidden="1" customHeight="1" x14ac:dyDescent="0.3">
      <c r="A80" s="50"/>
      <c r="B80" s="51"/>
      <c r="C80" s="51"/>
      <c r="D80" s="51"/>
      <c r="E80" s="51" t="s">
        <v>34</v>
      </c>
      <c r="F80" s="56">
        <v>2021</v>
      </c>
      <c r="G80" s="53">
        <f>1500000-1400000</f>
        <v>100000</v>
      </c>
      <c r="H80" s="57">
        <v>0</v>
      </c>
      <c r="I80" s="53">
        <f>1500000-1400000</f>
        <v>100000</v>
      </c>
      <c r="J80" s="58">
        <v>100</v>
      </c>
    </row>
    <row r="81" spans="1:10" s="3" customFormat="1" ht="33.6" hidden="1" customHeight="1" x14ac:dyDescent="0.3">
      <c r="A81" s="72" t="s">
        <v>44</v>
      </c>
      <c r="B81" s="48"/>
      <c r="C81" s="48"/>
      <c r="D81" s="73" t="s">
        <v>41</v>
      </c>
      <c r="E81" s="48"/>
      <c r="F81" s="36" t="s">
        <v>110</v>
      </c>
      <c r="G81" s="74">
        <f>G82</f>
        <v>140000</v>
      </c>
      <c r="H81" s="36" t="s">
        <v>110</v>
      </c>
      <c r="I81" s="74">
        <f>I82</f>
        <v>140000</v>
      </c>
      <c r="J81" s="36" t="s">
        <v>110</v>
      </c>
    </row>
    <row r="82" spans="1:10" s="3" customFormat="1" ht="33.6" hidden="1" customHeight="1" x14ac:dyDescent="0.3">
      <c r="A82" s="72" t="s">
        <v>40</v>
      </c>
      <c r="B82" s="48"/>
      <c r="C82" s="48"/>
      <c r="D82" s="73" t="s">
        <v>41</v>
      </c>
      <c r="E82" s="48"/>
      <c r="F82" s="36" t="s">
        <v>110</v>
      </c>
      <c r="G82" s="74">
        <f>G83+G85</f>
        <v>140000</v>
      </c>
      <c r="H82" s="36" t="s">
        <v>110</v>
      </c>
      <c r="I82" s="74">
        <f>I83+I85</f>
        <v>140000</v>
      </c>
      <c r="J82" s="36" t="s">
        <v>110</v>
      </c>
    </row>
    <row r="83" spans="1:10" s="3" customFormat="1" ht="29.4" hidden="1" customHeight="1" x14ac:dyDescent="0.3">
      <c r="A83" s="75" t="s">
        <v>89</v>
      </c>
      <c r="B83" s="51" t="s">
        <v>90</v>
      </c>
      <c r="C83" s="51" t="s">
        <v>91</v>
      </c>
      <c r="D83" s="51" t="s">
        <v>92</v>
      </c>
      <c r="E83" s="51"/>
      <c r="F83" s="36" t="s">
        <v>110</v>
      </c>
      <c r="G83" s="53">
        <f>G84</f>
        <v>90000</v>
      </c>
      <c r="H83" s="36" t="s">
        <v>110</v>
      </c>
      <c r="I83" s="53">
        <f>I84</f>
        <v>90000</v>
      </c>
      <c r="J83" s="36" t="s">
        <v>110</v>
      </c>
    </row>
    <row r="84" spans="1:10" s="3" customFormat="1" ht="18" hidden="1" x14ac:dyDescent="0.3">
      <c r="A84" s="75"/>
      <c r="B84" s="51"/>
      <c r="C84" s="51"/>
      <c r="D84" s="51"/>
      <c r="E84" s="51" t="s">
        <v>20</v>
      </c>
      <c r="F84" s="52">
        <v>2021</v>
      </c>
      <c r="G84" s="53">
        <v>90000</v>
      </c>
      <c r="H84" s="36" t="s">
        <v>110</v>
      </c>
      <c r="I84" s="53">
        <v>90000</v>
      </c>
      <c r="J84" s="36" t="s">
        <v>110</v>
      </c>
    </row>
    <row r="85" spans="1:10" ht="21" hidden="1" customHeight="1" x14ac:dyDescent="0.3">
      <c r="A85" s="75">
        <v>1014030</v>
      </c>
      <c r="B85" s="51" t="s">
        <v>17</v>
      </c>
      <c r="C85" s="51" t="s">
        <v>18</v>
      </c>
      <c r="D85" s="51" t="s">
        <v>19</v>
      </c>
      <c r="E85" s="51"/>
      <c r="F85" s="36" t="s">
        <v>110</v>
      </c>
      <c r="G85" s="53">
        <f>G86</f>
        <v>50000</v>
      </c>
      <c r="H85" s="36" t="s">
        <v>110</v>
      </c>
      <c r="I85" s="53">
        <f>I86</f>
        <v>50000</v>
      </c>
      <c r="J85" s="36" t="s">
        <v>110</v>
      </c>
    </row>
    <row r="86" spans="1:10" ht="4.2" hidden="1" customHeight="1" x14ac:dyDescent="0.3">
      <c r="A86" s="75"/>
      <c r="B86" s="51"/>
      <c r="C86" s="51"/>
      <c r="D86" s="51"/>
      <c r="E86" s="51" t="s">
        <v>20</v>
      </c>
      <c r="F86" s="56">
        <v>2021</v>
      </c>
      <c r="G86" s="53">
        <v>50000</v>
      </c>
      <c r="H86" s="36" t="s">
        <v>110</v>
      </c>
      <c r="I86" s="53">
        <v>50000</v>
      </c>
      <c r="J86" s="36" t="s">
        <v>110</v>
      </c>
    </row>
    <row r="87" spans="1:10" s="29" customFormat="1" ht="23.25" customHeight="1" x14ac:dyDescent="0.3">
      <c r="A87" s="76" t="s">
        <v>36</v>
      </c>
      <c r="B87" s="76" t="s">
        <v>36</v>
      </c>
      <c r="C87" s="76" t="s">
        <v>36</v>
      </c>
      <c r="D87" s="77" t="s">
        <v>35</v>
      </c>
      <c r="E87" s="77" t="s">
        <v>36</v>
      </c>
      <c r="F87" s="76" t="s">
        <v>36</v>
      </c>
      <c r="G87" s="49">
        <f>G14+G81</f>
        <v>51629207</v>
      </c>
      <c r="H87" s="78" t="s">
        <v>36</v>
      </c>
      <c r="I87" s="49">
        <f>I14+I81</f>
        <v>46837306</v>
      </c>
      <c r="J87" s="78" t="s">
        <v>36</v>
      </c>
    </row>
    <row r="88" spans="1:10" x14ac:dyDescent="0.3">
      <c r="J88" s="84"/>
    </row>
    <row r="89" spans="1:10" x14ac:dyDescent="0.3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ht="30.6" customHeight="1" x14ac:dyDescent="0.35">
      <c r="A90" s="17" t="s">
        <v>37</v>
      </c>
      <c r="B90" s="17"/>
      <c r="C90" s="16"/>
      <c r="D90" s="16"/>
      <c r="E90" s="17"/>
      <c r="F90" s="16"/>
      <c r="G90" s="16"/>
      <c r="I90" s="17" t="s">
        <v>113</v>
      </c>
    </row>
  </sheetData>
  <mergeCells count="8">
    <mergeCell ref="A9:J9"/>
    <mergeCell ref="A89:J89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7</vt:i4>
      </vt:variant>
    </vt:vector>
  </HeadingPairs>
  <TitlesOfParts>
    <vt:vector size="11" baseType="lpstr">
      <vt:lpstr>03.03.2021</vt:lpstr>
      <vt:lpstr>24.03.21</vt:lpstr>
      <vt:lpstr>23.04.21</vt:lpstr>
      <vt:lpstr>30.06.21</vt:lpstr>
      <vt:lpstr>'23.04.21'!Заголовки_для_друку</vt:lpstr>
      <vt:lpstr>'24.03.21'!Заголовки_для_друку</vt:lpstr>
      <vt:lpstr>'30.06.21'!Заголовки_для_друку</vt:lpstr>
      <vt:lpstr>'03.03.2021'!Область_друку</vt:lpstr>
      <vt:lpstr>'23.04.21'!Область_друку</vt:lpstr>
      <vt:lpstr>'24.03.21'!Область_друку</vt:lpstr>
      <vt:lpstr>'30.06.21'!Область_друку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2021-06-28T13:41:09Z</cp:lastPrinted>
  <dcterms:created xsi:type="dcterms:W3CDTF">2020-12-26T15:17:05Z</dcterms:created>
  <dcterms:modified xsi:type="dcterms:W3CDTF">2021-06-30T12:54:29Z</dcterms:modified>
</cp:coreProperties>
</file>