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ESIA 2022\№  від 23.12.2022 ПРО БЮДЖЕТ ТЕРИТОРІАЛЬНОЇ ГРОМАДИ 2023\ОРИГІНАЛ\"/>
    </mc:Choice>
  </mc:AlternateContent>
  <bookViews>
    <workbookView xWindow="-105" yWindow="-105" windowWidth="23250" windowHeight="12570"/>
  </bookViews>
  <sheets>
    <sheet name="ПОЧАТКОВИЙ" sheetId="16" r:id="rId1"/>
  </sheets>
  <definedNames>
    <definedName name="_xlnm.Print_Titles" localSheetId="0">ПОЧАТКОВИЙ!$10:$12</definedName>
    <definedName name="_xlnm.Print_Area" localSheetId="0">ПОЧАТКОВИЙ!$A$1:$J$64</definedName>
  </definedNames>
  <calcPr calcId="15251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H52" i="16" l="1"/>
  <c r="J14" i="16" l="1"/>
  <c r="I14" i="16"/>
  <c r="H14" i="16"/>
  <c r="G15" i="16"/>
  <c r="H48" i="16" l="1"/>
  <c r="I43" i="16"/>
  <c r="I42" i="16"/>
  <c r="H40" i="16"/>
  <c r="H38" i="16"/>
  <c r="H33" i="16"/>
  <c r="H24" i="16"/>
  <c r="H22" i="16"/>
  <c r="H21" i="16"/>
  <c r="H20" i="16"/>
  <c r="H19" i="16"/>
  <c r="H18" i="16" l="1"/>
  <c r="H17" i="16"/>
  <c r="G61" i="16" l="1"/>
  <c r="G60" i="16"/>
  <c r="G59" i="16"/>
  <c r="G58" i="16"/>
  <c r="G57" i="16"/>
  <c r="G56" i="16"/>
  <c r="G55" i="16"/>
  <c r="G54" i="16"/>
  <c r="G53" i="16"/>
  <c r="G52" i="16"/>
  <c r="J51" i="16"/>
  <c r="J50" i="16" s="1"/>
  <c r="G49" i="16"/>
  <c r="G48" i="16"/>
  <c r="H47" i="16"/>
  <c r="G47" i="16"/>
  <c r="J46" i="16"/>
  <c r="J45" i="16" s="1"/>
  <c r="I46" i="16"/>
  <c r="I45" i="16" s="1"/>
  <c r="H46" i="16"/>
  <c r="H45" i="16" s="1"/>
  <c r="G44" i="16"/>
  <c r="G43" i="16"/>
  <c r="G42" i="16"/>
  <c r="G41" i="16"/>
  <c r="G40" i="16"/>
  <c r="G39" i="16"/>
  <c r="G38" i="16"/>
  <c r="G37" i="16"/>
  <c r="J36" i="16"/>
  <c r="I36" i="16"/>
  <c r="G36" i="16" s="1"/>
  <c r="H35" i="16"/>
  <c r="G35" i="16" s="1"/>
  <c r="G34" i="16"/>
  <c r="G33" i="16"/>
  <c r="G32" i="16"/>
  <c r="G31" i="16"/>
  <c r="H30" i="16"/>
  <c r="G30" i="16" s="1"/>
  <c r="G29" i="16"/>
  <c r="G28" i="16"/>
  <c r="G27" i="16"/>
  <c r="G26" i="16"/>
  <c r="G25" i="16"/>
  <c r="G23" i="16"/>
  <c r="G22" i="16"/>
  <c r="G21" i="16"/>
  <c r="G20" i="16"/>
  <c r="G19" i="16"/>
  <c r="G18" i="16"/>
  <c r="G17" i="16"/>
  <c r="G16" i="16"/>
  <c r="G24" i="16" l="1"/>
  <c r="H13" i="16"/>
  <c r="J13" i="16"/>
  <c r="J62" i="16" s="1"/>
  <c r="G46" i="16"/>
  <c r="G45" i="16" s="1"/>
  <c r="G14" i="16"/>
  <c r="G13" i="16" s="1"/>
  <c r="G51" i="16"/>
  <c r="G50" i="16" s="1"/>
  <c r="I13" i="16"/>
  <c r="H51" i="16"/>
  <c r="H50" i="16" s="1"/>
  <c r="I51" i="16"/>
  <c r="I50" i="16" s="1"/>
  <c r="H62" i="16" l="1"/>
  <c r="I62" i="16"/>
  <c r="G62" i="16"/>
</calcChain>
</file>

<file path=xl/sharedStrings.xml><?xml version="1.0" encoding="utf-8"?>
<sst xmlns="http://schemas.openxmlformats.org/spreadsheetml/2006/main" count="252" uniqueCount="207">
  <si>
    <t>03525000000</t>
  </si>
  <si>
    <t>(код бюджету)</t>
  </si>
  <si>
    <t>(грн.)</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</si>
  <si>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</si>
  <si>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</si>
  <si>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</si>
  <si>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</si>
  <si>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Найменування місцевої/ регіональної програми</t>
  </si>
  <si>
    <t>Дата та номер документа, яким затверджено місцеву регіональну програму</t>
  </si>
  <si>
    <t>Усього</t>
  </si>
  <si>
    <t>Загальний фонд</t>
  </si>
  <si>
    <t>Спеціальний фонд</t>
  </si>
  <si>
    <t>усього</t>
  </si>
  <si>
    <t>у тому числі бюджет розвитку</t>
  </si>
  <si>
    <t>0100000</t>
  </si>
  <si>
    <t/>
  </si>
  <si>
    <t>Боратинська сiльська рада</t>
  </si>
  <si>
    <t>0111142</t>
  </si>
  <si>
    <t>1142</t>
  </si>
  <si>
    <t>0990</t>
  </si>
  <si>
    <t>Інші програми та заходи у сфері освіти</t>
  </si>
  <si>
    <t>0112111</t>
  </si>
  <si>
    <t>2111</t>
  </si>
  <si>
    <t>0726</t>
  </si>
  <si>
    <t>Первинна медична допомога населенню, що надається центрами первинної медичної (медико-санітарної) допомоги</t>
  </si>
  <si>
    <t>0116030</t>
  </si>
  <si>
    <t>6030</t>
  </si>
  <si>
    <t>0620</t>
  </si>
  <si>
    <t>Організація благоустрою населених пунктів</t>
  </si>
  <si>
    <t>0116084</t>
  </si>
  <si>
    <t>6084</t>
  </si>
  <si>
    <t>0610</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</si>
  <si>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</si>
  <si>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Програма підтримки індивідуального житлового  будівництва на селі "Власний дім"</t>
  </si>
  <si>
    <t>0117130</t>
  </si>
  <si>
    <t>7130</t>
  </si>
  <si>
    <t>0421</t>
  </si>
  <si>
    <t>Здійснення заходів із землеустрою</t>
  </si>
  <si>
    <t>0117670</t>
  </si>
  <si>
    <t>7670</t>
  </si>
  <si>
    <t>0490</t>
  </si>
  <si>
    <t>Внески до статутного капіталу суб`єктів господарювання</t>
  </si>
  <si>
    <t>Програма підтримки комунального підприємства "Боратин" на 2019-2021 роки</t>
  </si>
  <si>
    <t>0117693</t>
  </si>
  <si>
    <t>7693</t>
  </si>
  <si>
    <t>Інші заходи, пов`язані з економічною діяльністю</t>
  </si>
  <si>
    <t>0118340</t>
  </si>
  <si>
    <t>8340</t>
  </si>
  <si>
    <t>0540</t>
  </si>
  <si>
    <t>Природоохоронні заходи за рахунок цільових фондів</t>
  </si>
  <si>
    <t>Рішення сільської ради від 30.05.2018  № 4/357</t>
  </si>
  <si>
    <t>УСЬОГО</t>
  </si>
  <si>
    <t>X</t>
  </si>
  <si>
    <t>Сільський голова</t>
  </si>
  <si>
    <t>0118831</t>
  </si>
  <si>
    <t>8831</t>
  </si>
  <si>
    <t>1060</t>
  </si>
  <si>
    <t>Надання довгострокових кредитів індивідуальним забудовникам житла на селі</t>
  </si>
  <si>
    <t>0118832</t>
  </si>
  <si>
    <t>8832</t>
  </si>
  <si>
    <t>Повернення довгострокових кредитів, наданих індивідуальним забудовникам житла на селі</t>
  </si>
  <si>
    <t>0110000</t>
  </si>
  <si>
    <t>Додаток № 7</t>
  </si>
  <si>
    <t>0117110</t>
  </si>
  <si>
    <t>7110</t>
  </si>
  <si>
    <t>Реалізація програм в галузі сільського господарства</t>
  </si>
  <si>
    <t>0117350</t>
  </si>
  <si>
    <t>7350</t>
  </si>
  <si>
    <t>0443</t>
  </si>
  <si>
    <t>Розроблення схем планування та забудови територій (містобудівної документації)</t>
  </si>
  <si>
    <t>0113242</t>
  </si>
  <si>
    <t>3242</t>
  </si>
  <si>
    <t>1090</t>
  </si>
  <si>
    <t>Інші заходи у сфері соціального захисту і соціального забезпечення</t>
  </si>
  <si>
    <t>Програма соціального захисту на 2021-2023 роки</t>
  </si>
  <si>
    <t>Комплексна програма розвитку галузі агропромислового комплексу громади на 2021-2023 роки</t>
  </si>
  <si>
    <t>0116083</t>
  </si>
  <si>
    <t>6083</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</si>
  <si>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</si>
  <si>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1000000</t>
  </si>
  <si>
    <t>Відділ культури та молодіжної політики Боратинської сільської ради</t>
  </si>
  <si>
    <t>1010000</t>
  </si>
  <si>
    <t>1015061</t>
  </si>
  <si>
    <t>5061</t>
  </si>
  <si>
    <t>0810</t>
  </si>
  <si>
    <t>Забезпечення діяльності місцевих центрів фізичного здоров`я населення `Спорт для всіх` та проведення фізкультурно-масових заходів серед населення регіону</t>
  </si>
  <si>
    <t>Програма розвитку фізичної культури і спорту громади на 2021-2023 роки</t>
  </si>
  <si>
    <t>3700000</t>
  </si>
  <si>
    <t>Відділ фінансів Боратинської сільської ради</t>
  </si>
  <si>
    <t>3710000</t>
  </si>
  <si>
    <t>3719770</t>
  </si>
  <si>
    <t>9770</t>
  </si>
  <si>
    <t>0180</t>
  </si>
  <si>
    <t>Інші субвенції з місцевого бюджету</t>
  </si>
  <si>
    <t>Рішення сільської ради від 03.03.2021  № 4/6</t>
  </si>
  <si>
    <t>0111021</t>
  </si>
  <si>
    <t>1021</t>
  </si>
  <si>
    <t>0921</t>
  </si>
  <si>
    <t>Надання загальної середньої освіти закладами загальної середньої освіти</t>
  </si>
  <si>
    <t>0116082</t>
  </si>
  <si>
    <t>Рішення сільської ради від 03.03.2021  №4/6</t>
  </si>
  <si>
    <t>0113140</t>
  </si>
  <si>
    <t>3140</t>
  </si>
  <si>
    <t>1040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</si>
  <si>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</si>
  <si>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0116071</t>
  </si>
  <si>
    <t>6071</t>
  </si>
  <si>
    <t>0640</t>
  </si>
  <si>
    <t>6082</t>
  </si>
  <si>
    <t>Придбання житла для окремих категорій населення відповідно до законодавства</t>
  </si>
  <si>
    <t>3719800</t>
  </si>
  <si>
    <t>9800</t>
  </si>
  <si>
    <t>Субвенція з місцевого бюджету державному бюджету на виконання програм соціально-економічного розвитку регіонів</t>
  </si>
  <si>
    <t>Програма покращення функціонування Центру обслуговування платників Луцької державної податкової інспекції на 2020-2023 роки</t>
  </si>
  <si>
    <t xml:space="preserve">Рішення сільської ради від 10.07.2020  №16/7  </t>
  </si>
  <si>
    <t>1014082</t>
  </si>
  <si>
    <t>4082</t>
  </si>
  <si>
    <t>0829</t>
  </si>
  <si>
    <t>Інші заходи в галузі культури і мистецтва</t>
  </si>
  <si>
    <t>Сергій ЯРУЧИК</t>
  </si>
  <si>
    <t>Цільова соціальна програма забезпечення житлом дітей-сиріт, дітей позбавлених батьківського піклування та осіб з їх числа на 2021-2023 роки</t>
  </si>
  <si>
    <t xml:space="preserve">Рішення сільської ради від 24.03.2021 №5/4 </t>
  </si>
  <si>
    <t>Рішення сільської ради від 24.03.2021 №5/5</t>
  </si>
  <si>
    <t xml:space="preserve">Рішення сільської ради від 24.03.2021  №5/6 </t>
  </si>
  <si>
    <t>Програма надання одноразової допомоги дітям сиротам і дітям позбавлених батьківського піклування після досягнення 18-річного віку на території Боратинської сільської ради на 2021-2023 роки</t>
  </si>
  <si>
    <t>Рішення сільської ради від 24.03.2021 №5/7</t>
  </si>
  <si>
    <t>Програма благоустрою населених пунктів Боратинської сільської ради на 2021-2023 роки</t>
  </si>
  <si>
    <t xml:space="preserve">Рішення сільської ради від 24.03.2021 №5/9 </t>
  </si>
  <si>
    <t>Рішення сільської ради від 24.03.2021 №5/8</t>
  </si>
  <si>
    <t>Програма розвитку культури Боратинської сільської ради на 2021-2023 роки</t>
  </si>
  <si>
    <t xml:space="preserve">Програма захисту населення і території від надзвичайних ситуацій техногенного і природного характеру на 2019-2023 роки </t>
  </si>
  <si>
    <t xml:space="preserve">Програма забезпечення особистої безпеки громадян та протидії злочинності на 2021-2023 роки </t>
  </si>
  <si>
    <t xml:space="preserve">Рішення сільської ради від 23.04.2021 № 6/3  </t>
  </si>
  <si>
    <t>Рішення сільської ради від 24.03.2021 № 5/10</t>
  </si>
  <si>
    <t>0118330</t>
  </si>
  <si>
    <t>8330</t>
  </si>
  <si>
    <t>Інша діяльність у сфері екології та охорони природних ресурсів</t>
  </si>
  <si>
    <t>Програма забезпечення виконання заходів мобілізаційної підготовки та територіальної оборони, підготовки молоді до військової служби, проведення призову громадян на військову службу,  приписки громадян до призовної дільниці та соціальної підтримки сімей військовослужбовців, які прийняті на військову службу за контрактом на території Боратинської об’єднаної територіальної громади</t>
  </si>
  <si>
    <t>Рішення сільської ради від 24.03.2021  №5/4</t>
  </si>
  <si>
    <t>Програма "Поліцейський офіцерм громади" Боратинської сільської ради на 2020-2022 роки</t>
  </si>
  <si>
    <t>0114082</t>
  </si>
  <si>
    <t>Рішення сільської ради від 06.08.2021  №8/7</t>
  </si>
  <si>
    <t>0113032</t>
  </si>
  <si>
    <t>3032</t>
  </si>
  <si>
    <t>1070</t>
  </si>
  <si>
    <t>Надання пільг окремим категоріям громадян з оплати послуг зв`язку</t>
  </si>
  <si>
    <t>0113192</t>
  </si>
  <si>
    <t>3192</t>
  </si>
  <si>
    <t>1030</t>
  </si>
  <si>
    <t>Надання фінансової підтримки громадським об`єднанням ветеранів і осіб з інвалідністю, діяльність яких має соціальну спрямованість</t>
  </si>
  <si>
    <t>Додаток №7</t>
  </si>
  <si>
    <t>1013133</t>
  </si>
  <si>
    <t>3133</t>
  </si>
  <si>
    <t>Інші заходи та заклади молодіжної політики</t>
  </si>
  <si>
    <t>Програма розвитку фізичної культури та спорту Боратинської територіальної громади на 2021-2023 роки</t>
  </si>
  <si>
    <t>Програма оздоровлення та відпочинку дітей Боратинської сільської ради на 2021-2023 роки</t>
  </si>
  <si>
    <t>Програма підтримки індивідуального житлового  будівництва на селі "Власний дім" на 2021-2023 роки</t>
  </si>
  <si>
    <t>0113035</t>
  </si>
  <si>
    <t>3035</t>
  </si>
  <si>
    <t>Компенсаційні виплати за пільговий проїзд окремих категорій громадян на залізничному транспорті</t>
  </si>
  <si>
    <t>0113230</t>
  </si>
  <si>
    <t>3230</t>
  </si>
  <si>
    <t>Видатки, пов`язані з наданням підтримки внутрішньо перемішеним та/або евакуйованим особам у зв`язку із введенням воєнного стану</t>
  </si>
  <si>
    <t>0118240</t>
  </si>
  <si>
    <t>8240</t>
  </si>
  <si>
    <t>0380</t>
  </si>
  <si>
    <t>Заходи та роботи з територіальної оборони</t>
  </si>
  <si>
    <t>Програма заходів територіальної оборони Боратинської
сільської на 2022-2024 роки</t>
  </si>
  <si>
    <t xml:space="preserve">Програма „Підтримки органів виконавчої влади Луцького району на 2022 рік" </t>
  </si>
  <si>
    <t>Рішення виконавчого комітету сільської ради від 03.06.2022 № 111</t>
  </si>
  <si>
    <t>Рішення виконавчого комітету сільської ради від 03.06.2022 № 108</t>
  </si>
  <si>
    <t xml:space="preserve">Рішення сільської ради від 10.07.2019 №16/6               Рішення виконавчого комітету сільської ради від 03.06.2022 № 114              </t>
  </si>
  <si>
    <t>Програма "Охорона навколишнього природного середовища на 2022 рік"</t>
  </si>
  <si>
    <t>Програма "Дистанційне обслуговування місцевих бюджетів на 2022 рік"</t>
  </si>
  <si>
    <t>Програма протидії екстремістським та терористичним проявам у Боратинській територіальній громаді  на 2022 - 2024 роки</t>
  </si>
  <si>
    <t xml:space="preserve">Програма фнансової підтримки виробничо-комунального підприємства "Грань" на 2022-2024 роки </t>
  </si>
  <si>
    <t xml:space="preserve">Рішення сільської ради від 03.03.2021  №4/5    Рішення виконавчого комітету сільської ради від 03.10.2022 № 317 </t>
  </si>
  <si>
    <t>Рішення виконавчого комітету сільської ради від 03.10.2022 № 313</t>
  </si>
  <si>
    <t>Рішення виконавчого комітету сільської ради від 03.10.2022 № 315</t>
  </si>
  <si>
    <t xml:space="preserve">Рішення сільської ради від 24.03.2021 №5/13                 Рішення виконавчого комітету сільської ради від 03.10.2022 № 318 </t>
  </si>
  <si>
    <t xml:space="preserve">Рішення виконавчого комітету сільської ради від 18.03.2022 № 65                     Рішення виконавчого комітету сільської ради від 03.10.2022 № 319 </t>
  </si>
  <si>
    <t>Рішення виконавчого комітету сільської ради від 03.10.2022 № 316</t>
  </si>
  <si>
    <t>"Про бюджет сільської територіальної громади на 2023 рік"</t>
  </si>
  <si>
    <t>до рішення сільської ради "Про бюджет сільської територіальної громади на 2023 рік"</t>
  </si>
  <si>
    <t xml:space="preserve">Розподіл витрат бюджету сільської територіальної громади на реалізацію місцевих програм у 2023 році </t>
  </si>
  <si>
    <t>Програма заходів територіальної оборони Боратинської сільської ради на 2022-2024 роки</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</si>
  <si>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t>
  </si>
  <si>
    <t>Програма "Охорона навколишнього природного середовища на 2023-2025 роки"</t>
  </si>
  <si>
    <t>0110180</t>
  </si>
  <si>
    <t>0133</t>
  </si>
  <si>
    <t>Інша діяльність у сфері державного управління</t>
  </si>
  <si>
    <t>Рішення сільської ради від 23.12.2022  №</t>
  </si>
  <si>
    <t>Рішення сільської ради від 23.12.2022 №</t>
  </si>
  <si>
    <t>Програма «Ініціативна молодь» Боратинської сільської ради на 2023-2025 роки</t>
  </si>
  <si>
    <t>Програма висвітлення діяльності Боратинської сільської ради</t>
  </si>
  <si>
    <t>Програма надання фінансової підтримки комунальному некомерційному підприємству «Центр первинної медико-санітарної допомоги Боратинської сільської ради» на 2023-2024 роки</t>
  </si>
  <si>
    <t>Рішення сільської ради від 23.12.2022 № 14/4</t>
  </si>
  <si>
    <t>Програма підтримки комунального підприємства "Боратин" на 2023 рік</t>
  </si>
  <si>
    <t>Рішення сільської ради від 23.12.2022 № 14/5</t>
  </si>
  <si>
    <t>Програма відшкодування різниці в тарифах по ВКП «Грань» на 2023 рік</t>
  </si>
  <si>
    <t>Рішення сільської ради від 23.12.2022 № 14/6</t>
  </si>
  <si>
    <t>Рішення сільської ради від 23.12.2022 № 14/7</t>
  </si>
  <si>
    <t>Програма забезпечення громадян Боратинської сільської ради, які страждають на рідкісні (орфанні) захворювання, лікарськими засобами на 2023 рік</t>
  </si>
  <si>
    <t>Програма розвитку та підтримки обдарованих і талановитих учнів Боратинської сільської ради на 2023-2024 роки</t>
  </si>
  <si>
    <t>Рішення сільської ради від 23.12.2022 № 14/8</t>
  </si>
  <si>
    <t>Рішення сільської ради від 23.12.2022 № 14/9</t>
  </si>
  <si>
    <t xml:space="preserve">до рішення сільської ради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</si>
</sst>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quot;-&quot;"/>
  </numFmts>
  <fonts count="11" x14ac:knownFonts="1">
    <font>
      <sz val="10"/>
      <color theme="1"/>
      <name val="Calibri"/>
      <family val="2"/>
      <charset val="204"/>
      <scheme val="minor"/>
    </font>
    <font>
      <b/>
      <sz val="10"/>
      <color indexed="8"/>
      <name val="Calibri"/>
      <family val="2"/>
      <charset val="204"/>
    </font>
    <font>
      <sz val="8"/>
      <color indexed="8"/>
      <name val="Calibri"/>
      <family val="2"/>
      <charset val="204"/>
    </font>
    <font>
      <sz val="10"/>
      <name val="Arial Cyr"/>
      <charset val="204"/>
    </font>
    <font>
      <sz val="10"/>
      <color indexed="8"/>
      <name val="Times New Roman"/>
      <family val="1"/>
      <charset val="204"/>
    </font>
    <font>
      <b/>
      <sz val="14"/>
      <color indexed="8"/>
      <name val="Times New Roman"/>
      <family val="1"/>
      <charset val="204"/>
    </font>
    <font>
      <b/>
      <sz val="14"/>
      <color indexed="8"/>
      <name val="Times New Roman"/>
      <family val="1"/>
      <charset val="204"/>
    </font>
    <font>
      <sz val="14"/>
      <color indexed="8"/>
      <name val="Times New Roman"/>
      <family val="1"/>
      <charset val="204"/>
    </font>
    <font>
      <sz val="10"/>
      <name val="Helv"/>
      <charset val="204"/>
    </font>
    <font>
      <sz val="10"/>
      <name val="Arial"/>
      <family val="2"/>
      <charset val="204"/>
    </font>
    <font>
      <sz val="10"/>
      <color indexed="8"/>
      <name val="Calibri"/>
      <family val="2"/>
      <charset val="204"/>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xf numFmtId="0" fontId="3" fillId="0" borderId="0"/>
    <xf numFmtId="0" fontId="8" fillId="0" borderId="0"/>
    <xf numFmtId="0" fontId="9" fillId="0" borderId="0"/>
  </cellStyleXfs>
  <cellXfs count="99">
    <xf numFmtId="0" fontId="0" fillId="0" borderId="0" xfId="0"/>
    <xf numFmtId="0" fontId="0" fillId="2" borderId="0" xfId="0" applyFill="1"/>
    <xf numFmtId="0" fontId="0" fillId="2" borderId="0" xfId="0" applyFill="1" applyAlignment="1">
      <alignment horizontal="right"/>
    </xf>
    <xf numFmtId="0" fontId="1" fillId="2" borderId="1" xfId="0" applyFont="1" applyFill="1" applyBorder="1" applyAlignment="1">
      <alignment vertical="center"/>
    </xf>
    <xf numFmtId="0" fontId="1" fillId="2" borderId="1" xfId="0" applyFont="1" applyFill="1" applyBorder="1" applyAlignment="1">
      <alignment vertical="center" wrapText="1"/>
    </xf>
    <xf numFmtId="164" fontId="1" fillId="2" borderId="1" xfId="0" applyNumberFormat="1" applyFont="1" applyFill="1" applyBorder="1" applyAlignment="1">
      <alignment horizontal="right" vertical="center" wrapText="1"/>
    </xf>
    <xf numFmtId="0" fontId="0" fillId="2" borderId="1" xfId="0" applyFill="1" applyBorder="1" applyAlignment="1">
      <alignment vertical="center"/>
    </xf>
    <xf numFmtId="0" fontId="0" fillId="2" borderId="1" xfId="0" applyFill="1" applyBorder="1" applyAlignment="1">
      <alignment vertical="center" wrapText="1"/>
    </xf>
    <xf numFmtId="164" fontId="0" fillId="2" borderId="1" xfId="0" applyNumberFormat="1" applyFill="1" applyBorder="1" applyAlignment="1">
      <alignment horizontal="right" vertical="center" wrapText="1"/>
    </xf>
    <xf numFmtId="164" fontId="0" fillId="2" borderId="1" xfId="0" applyNumberFormat="1" applyFill="1" applyBorder="1" applyAlignment="1">
      <alignment horizontal="right" vertical="center"/>
    </xf>
    <xf numFmtId="0" fontId="1" fillId="2" borderId="1" xfId="0" applyFont="1" applyFill="1" applyBorder="1" applyAlignment="1">
      <alignment horizontal="center"/>
    </xf>
    <xf numFmtId="0" fontId="1" fillId="2" borderId="1" xfId="0" applyFont="1" applyFill="1" applyBorder="1"/>
    <xf numFmtId="164" fontId="1" fillId="2" borderId="1" xfId="0" applyNumberFormat="1" applyFont="1" applyFill="1" applyBorder="1" applyAlignment="1">
      <alignment horizontal="right"/>
    </xf>
    <xf numFmtId="0" fontId="3" fillId="0" borderId="0" xfId="1"/>
    <xf numFmtId="0" fontId="4" fillId="0" borderId="0" xfId="1" applyNumberFormat="1" applyFont="1" applyFill="1" applyBorder="1" applyAlignment="1" applyProtection="1">
      <alignment wrapText="1"/>
    </xf>
    <xf numFmtId="0" fontId="0" fillId="2" borderId="2" xfId="0" quotePrefix="1" applyFont="1" applyFill="1" applyBorder="1" applyAlignment="1">
      <alignment horizontal="center"/>
    </xf>
    <xf numFmtId="0" fontId="0" fillId="2" borderId="1" xfId="0" applyFill="1" applyBorder="1" applyAlignment="1">
      <alignment horizontal="center"/>
    </xf>
    <xf numFmtId="0" fontId="4" fillId="0" borderId="0" xfId="1" applyNumberFormat="1" applyFont="1" applyFill="1" applyBorder="1" applyAlignment="1" applyProtection="1"/>
    <xf numFmtId="0" fontId="6" fillId="2" borderId="0" xfId="0" applyFont="1" applyFill="1" applyAlignment="1">
      <alignment horizontal="left"/>
    </xf>
    <xf numFmtId="0" fontId="7" fillId="2" borderId="0" xfId="0" applyFont="1" applyFill="1"/>
    <xf numFmtId="0" fontId="7" fillId="0" borderId="0" xfId="0" applyFont="1"/>
    <xf numFmtId="49" fontId="1" fillId="2" borderId="1" xfId="0" applyNumberFormat="1" applyFont="1" applyFill="1" applyBorder="1" applyAlignment="1">
      <alignment vertical="center"/>
    </xf>
    <xf numFmtId="4" fontId="0" fillId="0" borderId="1" xfId="0" quotePrefix="1" applyNumberFormat="1" applyBorder="1" applyAlignment="1">
      <alignment vertical="center" wrapText="1"/>
    </xf>
    <xf numFmtId="0" fontId="0" fillId="0" borderId="1" xfId="0" quotePrefix="1" applyBorder="1" applyAlignment="1">
      <alignment horizontal="left" vertical="center" wrapText="1"/>
    </xf>
    <xf numFmtId="4" fontId="0" fillId="0" borderId="1" xfId="0" quotePrefix="1" applyNumberFormat="1" applyBorder="1" applyAlignment="1">
      <alignment horizontal="left"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4" fontId="1" fillId="0" borderId="1" xfId="0" quotePrefix="1" applyNumberFormat="1" applyFont="1" applyBorder="1" applyAlignment="1">
      <alignment vertical="center" wrapText="1"/>
    </xf>
    <xf numFmtId="0" fontId="1" fillId="0" borderId="1" xfId="0" quotePrefix="1" applyFont="1" applyBorder="1" applyAlignment="1">
      <alignment horizontal="left" vertical="center" wrapText="1"/>
    </xf>
    <xf numFmtId="0" fontId="1" fillId="2" borderId="1" xfId="0" quotePrefix="1" applyFont="1" applyFill="1" applyBorder="1" applyAlignment="1">
      <alignment horizontal="left" vertical="center" wrapText="1"/>
    </xf>
    <xf numFmtId="0" fontId="1" fillId="2" borderId="1" xfId="0" applyFont="1" applyFill="1" applyBorder="1" applyAlignment="1">
      <alignment horizontal="left" vertical="center" wrapText="1"/>
    </xf>
    <xf numFmtId="4" fontId="1" fillId="2" borderId="1" xfId="0" applyNumberFormat="1" applyFont="1" applyFill="1" applyBorder="1" applyAlignment="1">
      <alignment horizontal="left" vertical="center" wrapText="1"/>
    </xf>
    <xf numFmtId="4" fontId="1" fillId="2" borderId="1" xfId="0" quotePrefix="1" applyNumberFormat="1" applyFont="1" applyFill="1" applyBorder="1" applyAlignment="1">
      <alignment horizontal="left" vertical="center" wrapText="1"/>
    </xf>
    <xf numFmtId="0" fontId="0" fillId="2" borderId="1" xfId="0" applyFill="1" applyBorder="1" applyAlignment="1">
      <alignment horizontal="left" vertical="center" wrapText="1"/>
    </xf>
    <xf numFmtId="0" fontId="0" fillId="0" borderId="0" xfId="0" applyAlignment="1">
      <alignment horizontal="left"/>
    </xf>
    <xf numFmtId="0" fontId="0" fillId="2" borderId="1" xfId="0" quotePrefix="1" applyFill="1" applyBorder="1" applyAlignment="1">
      <alignment horizontal="left" vertical="center" wrapText="1"/>
    </xf>
    <xf numFmtId="4" fontId="0" fillId="2" borderId="1" xfId="0" quotePrefix="1" applyNumberFormat="1" applyFill="1" applyBorder="1" applyAlignment="1">
      <alignment horizontal="left" vertical="center" wrapText="1"/>
    </xf>
    <xf numFmtId="0" fontId="4" fillId="0" borderId="0" xfId="2" applyFont="1" applyAlignment="1"/>
    <xf numFmtId="4" fontId="0" fillId="2" borderId="1" xfId="0" quotePrefix="1" applyNumberFormat="1" applyFill="1" applyBorder="1" applyAlignment="1">
      <alignment vertical="center" wrapText="1"/>
    </xf>
    <xf numFmtId="164" fontId="0" fillId="2" borderId="1" xfId="0" applyNumberFormat="1" applyFont="1" applyFill="1" applyBorder="1" applyAlignment="1">
      <alignment horizontal="right" vertical="center" wrapText="1"/>
    </xf>
    <xf numFmtId="164" fontId="1" fillId="2" borderId="0" xfId="0" applyNumberFormat="1" applyFont="1" applyFill="1" applyBorder="1" applyAlignment="1">
      <alignment horizontal="right"/>
    </xf>
    <xf numFmtId="0" fontId="1" fillId="2" borderId="0" xfId="0" applyFont="1" applyFill="1" applyBorder="1" applyAlignment="1">
      <alignment horizontal="center"/>
    </xf>
    <xf numFmtId="0" fontId="1" fillId="2" borderId="0" xfId="0" applyFont="1" applyFill="1" applyBorder="1"/>
    <xf numFmtId="4" fontId="0" fillId="0" borderId="1" xfId="0" quotePrefix="1" applyNumberFormat="1" applyBorder="1" applyAlignment="1">
      <alignment horizontal="center" vertical="center" wrapText="1"/>
    </xf>
    <xf numFmtId="0" fontId="0" fillId="3" borderId="1" xfId="0" applyFill="1" applyBorder="1" applyAlignment="1">
      <alignment vertical="center" wrapText="1"/>
    </xf>
    <xf numFmtId="164" fontId="0" fillId="3" borderId="1" xfId="0" applyNumberFormat="1" applyFill="1" applyBorder="1" applyAlignment="1">
      <alignment horizontal="right" vertical="center"/>
    </xf>
    <xf numFmtId="0" fontId="0" fillId="0" borderId="3" xfId="0" quotePrefix="1" applyBorder="1" applyAlignment="1">
      <alignment horizontal="left" vertical="center" wrapText="1"/>
    </xf>
    <xf numFmtId="0" fontId="0" fillId="2" borderId="3" xfId="0" applyFill="1" applyBorder="1" applyAlignment="1">
      <alignment horizontal="center" vertical="center" wrapText="1"/>
    </xf>
    <xf numFmtId="4" fontId="0" fillId="0" borderId="3" xfId="0" quotePrefix="1" applyNumberFormat="1" applyBorder="1" applyAlignment="1">
      <alignment horizontal="left" vertical="center" wrapText="1"/>
    </xf>
    <xf numFmtId="0" fontId="0" fillId="2" borderId="3" xfId="0" applyFill="1" applyBorder="1" applyAlignment="1">
      <alignment horizontal="left" vertical="center" wrapText="1"/>
    </xf>
    <xf numFmtId="0" fontId="0" fillId="2" borderId="1" xfId="0" applyFill="1" applyBorder="1" applyAlignment="1">
      <alignment horizontal="center" vertical="center" wrapText="1"/>
    </xf>
    <xf numFmtId="0" fontId="0" fillId="2" borderId="3" xfId="0" applyFill="1" applyBorder="1" applyAlignment="1">
      <alignment horizontal="left" vertical="center"/>
    </xf>
    <xf numFmtId="0" fontId="4" fillId="0" borderId="0" xfId="1" applyNumberFormat="1" applyFont="1" applyFill="1" applyBorder="1" applyAlignment="1" applyProtection="1">
      <alignment horizontal="left" wrapText="1"/>
    </xf>
    <xf numFmtId="0" fontId="0" fillId="3" borderId="3" xfId="0" applyFill="1" applyBorder="1" applyAlignment="1">
      <alignment vertical="center"/>
    </xf>
    <xf numFmtId="0" fontId="0" fillId="3" borderId="3" xfId="0" applyFill="1" applyBorder="1" applyAlignment="1">
      <alignment vertical="center" wrapText="1"/>
    </xf>
    <xf numFmtId="164" fontId="0" fillId="3" borderId="1" xfId="0" applyNumberFormat="1" applyFill="1" applyBorder="1" applyAlignment="1">
      <alignment horizontal="right" vertical="center" wrapText="1"/>
    </xf>
    <xf numFmtId="0" fontId="0" fillId="3" borderId="0" xfId="0" applyFill="1"/>
    <xf numFmtId="0" fontId="0" fillId="3" borderId="1" xfId="0" applyFill="1" applyBorder="1" applyAlignment="1">
      <alignment vertical="center"/>
    </xf>
    <xf numFmtId="0" fontId="0" fillId="3" borderId="1" xfId="0" applyFill="1" applyBorder="1" applyAlignment="1">
      <alignment horizontal="left" vertical="center" wrapText="1"/>
    </xf>
    <xf numFmtId="0" fontId="0" fillId="3" borderId="1" xfId="0" quotePrefix="1" applyFill="1" applyBorder="1" applyAlignment="1">
      <alignment horizontal="left" vertical="center" wrapText="1"/>
    </xf>
    <xf numFmtId="4" fontId="0" fillId="3" borderId="1" xfId="0" quotePrefix="1" applyNumberFormat="1" applyFill="1" applyBorder="1" applyAlignment="1">
      <alignment horizontal="left" vertical="center" wrapText="1"/>
    </xf>
    <xf numFmtId="4" fontId="0" fillId="3" borderId="1" xfId="0" quotePrefix="1" applyNumberFormat="1" applyFill="1" applyBorder="1" applyAlignment="1">
      <alignment vertical="center" wrapText="1"/>
    </xf>
    <xf numFmtId="164" fontId="10" fillId="3" borderId="1" xfId="0" applyNumberFormat="1" applyFont="1" applyFill="1" applyBorder="1" applyAlignment="1">
      <alignment horizontal="right" vertical="center" wrapText="1"/>
    </xf>
    <xf numFmtId="164" fontId="1" fillId="3" borderId="1" xfId="0" applyNumberFormat="1" applyFont="1" applyFill="1" applyBorder="1" applyAlignment="1">
      <alignment horizontal="right" vertical="center" wrapText="1"/>
    </xf>
    <xf numFmtId="164" fontId="10" fillId="2" borderId="1" xfId="0" applyNumberFormat="1" applyFont="1" applyFill="1" applyBorder="1" applyAlignment="1">
      <alignment horizontal="right" vertical="center" wrapText="1"/>
    </xf>
    <xf numFmtId="0" fontId="0" fillId="2" borderId="3" xfId="0" quotePrefix="1" applyFill="1" applyBorder="1" applyAlignment="1">
      <alignment horizontal="left" vertical="center" wrapText="1"/>
    </xf>
    <xf numFmtId="0" fontId="0" fillId="2" borderId="5" xfId="0" quotePrefix="1" applyFill="1" applyBorder="1" applyAlignment="1">
      <alignment horizontal="left" vertical="center" wrapText="1"/>
    </xf>
    <xf numFmtId="0" fontId="0" fillId="2" borderId="4" xfId="0" quotePrefix="1" applyFill="1" applyBorder="1" applyAlignment="1">
      <alignment horizontal="left" vertical="center" wrapText="1"/>
    </xf>
    <xf numFmtId="4" fontId="0" fillId="2" borderId="3" xfId="0" quotePrefix="1" applyNumberFormat="1" applyFill="1" applyBorder="1" applyAlignment="1">
      <alignment horizontal="left" vertical="center" wrapText="1"/>
    </xf>
    <xf numFmtId="4" fontId="0" fillId="2" borderId="5" xfId="0" quotePrefix="1" applyNumberFormat="1" applyFill="1" applyBorder="1" applyAlignment="1">
      <alignment horizontal="left" vertical="center" wrapText="1"/>
    </xf>
    <xf numFmtId="4" fontId="0" fillId="2" borderId="4" xfId="0" quotePrefix="1" applyNumberFormat="1" applyFill="1" applyBorder="1" applyAlignment="1">
      <alignment horizontal="left" vertical="center" wrapText="1"/>
    </xf>
    <xf numFmtId="4" fontId="0" fillId="2" borderId="3" xfId="0" quotePrefix="1" applyNumberFormat="1" applyFill="1" applyBorder="1" applyAlignment="1">
      <alignment vertical="center" wrapText="1"/>
    </xf>
    <xf numFmtId="4" fontId="0" fillId="2" borderId="5" xfId="0" quotePrefix="1" applyNumberFormat="1" applyFill="1" applyBorder="1" applyAlignment="1">
      <alignment vertical="center" wrapText="1"/>
    </xf>
    <xf numFmtId="4" fontId="0" fillId="2" borderId="4" xfId="0" quotePrefix="1" applyNumberFormat="1" applyFill="1" applyBorder="1" applyAlignment="1">
      <alignment vertical="center" wrapText="1"/>
    </xf>
    <xf numFmtId="0" fontId="0" fillId="3" borderId="3" xfId="0" applyFill="1" applyBorder="1" applyAlignment="1">
      <alignment horizontal="left" vertical="center"/>
    </xf>
    <xf numFmtId="0" fontId="0" fillId="3" borderId="4" xfId="0" applyFill="1" applyBorder="1" applyAlignment="1">
      <alignment horizontal="left"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wrapText="1"/>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2" borderId="5" xfId="0" applyFill="1" applyBorder="1" applyAlignment="1">
      <alignment horizontal="left" vertical="center" wrapText="1"/>
    </xf>
    <xf numFmtId="0" fontId="0" fillId="2" borderId="3" xfId="0" applyFill="1" applyBorder="1" applyAlignment="1">
      <alignment vertical="center" wrapText="1"/>
    </xf>
    <xf numFmtId="0" fontId="0" fillId="2" borderId="5" xfId="0" applyFill="1" applyBorder="1" applyAlignment="1">
      <alignment vertical="center" wrapText="1"/>
    </xf>
    <xf numFmtId="0" fontId="0" fillId="2" borderId="4" xfId="0" applyFill="1" applyBorder="1" applyAlignment="1">
      <alignment vertical="center" wrapText="1"/>
    </xf>
    <xf numFmtId="0" fontId="0" fillId="0" borderId="3" xfId="0" quotePrefix="1" applyBorder="1" applyAlignment="1">
      <alignment horizontal="left" vertical="center" wrapText="1"/>
    </xf>
    <xf numFmtId="0" fontId="0" fillId="0" borderId="5" xfId="0" quotePrefix="1" applyBorder="1" applyAlignment="1">
      <alignment horizontal="left" vertical="center" wrapText="1"/>
    </xf>
    <xf numFmtId="0" fontId="0" fillId="0" borderId="4" xfId="0" quotePrefix="1" applyBorder="1" applyAlignment="1">
      <alignment horizontal="left" vertical="center" wrapText="1"/>
    </xf>
    <xf numFmtId="0" fontId="0" fillId="2" borderId="3" xfId="0" applyFill="1" applyBorder="1" applyAlignment="1">
      <alignment horizontal="center" vertical="center" wrapText="1"/>
    </xf>
    <xf numFmtId="0" fontId="0" fillId="2" borderId="5" xfId="0" applyFill="1" applyBorder="1" applyAlignment="1">
      <alignment horizontal="center" vertical="center" wrapText="1"/>
    </xf>
    <xf numFmtId="0" fontId="0" fillId="2" borderId="4" xfId="0" applyFill="1" applyBorder="1" applyAlignment="1">
      <alignment horizontal="center" vertical="center" wrapText="1"/>
    </xf>
    <xf numFmtId="4" fontId="0" fillId="0" borderId="3" xfId="0" quotePrefix="1" applyNumberFormat="1" applyBorder="1" applyAlignment="1">
      <alignment horizontal="left" vertical="center" wrapText="1"/>
    </xf>
    <xf numFmtId="4" fontId="0" fillId="0" borderId="5" xfId="0" quotePrefix="1" applyNumberFormat="1" applyBorder="1" applyAlignment="1">
      <alignment horizontal="left" vertical="center" wrapText="1"/>
    </xf>
    <xf numFmtId="4" fontId="0" fillId="0" borderId="4" xfId="0" quotePrefix="1" applyNumberFormat="1" applyBorder="1" applyAlignment="1">
      <alignment horizontal="left"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0" xfId="1" applyNumberFormat="1" applyFont="1" applyFill="1" applyBorder="1" applyAlignment="1" applyProtection="1">
      <alignment horizontal="center"/>
    </xf>
    <xf numFmtId="0" fontId="4" fillId="0" borderId="0" xfId="2" applyFont="1" applyAlignment="1">
      <alignment horizontal="left"/>
    </xf>
    <xf numFmtId="0" fontId="4" fillId="0" borderId="0"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wrapText="1"/>
    </xf>
  </cellXfs>
  <cellStyles count="4">
    <cellStyle name="Звичайний" xfId="0" builtinId="0"/>
    <cellStyle name="Звичайний 2" xfId="1"/>
    <cellStyle name="Обычный 2" xfId="3"/>
    <cellStyle name="Обычный_Лист1_Лист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4"/>
  <sheetViews>
    <sheetView tabSelected="1" zoomScale="87" zoomScaleNormal="87" workbookViewId="0">
      <pane xSplit="7" ySplit="12" topLeftCell="H48" activePane="bottomRight" state="frozen"/>
      <selection pane="topRight" activeCell="H1" sqref="H1"/>
      <selection pane="bottomLeft" activeCell="A15" sqref="A15"/>
      <selection pane="bottomRight" activeCell="I3" sqref="I3:J3"/>
    </sheetView>
  </sheetViews>
  <sheetFormatPr defaultColWidth="8.85546875" defaultRowHeight="12.75" x14ac:dyDescent="0.2"/>
  <cols>
    <col min="1" max="3" width="12" style="1" customWidth="1"/>
    <col min="4" max="4" width="40.7109375" style="1" customWidth="1"/>
    <col min="5" max="5" width="31" style="1" customWidth="1"/>
    <col min="6" max="6" width="22.42578125" style="1" customWidth="1"/>
    <col min="7" max="7" width="13.7109375" style="1" customWidth="1"/>
    <col min="8" max="8" width="17.28515625" style="1" customWidth="1"/>
    <col min="9" max="9" width="21" style="1" customWidth="1"/>
    <col min="10" max="10" width="18.140625" style="1" customWidth="1"/>
  </cols>
  <sheetData>
    <row r="1" spans="1:12" ht="17.25" customHeight="1" x14ac:dyDescent="0.2">
      <c r="A1" s="13"/>
      <c r="B1" s="13"/>
      <c r="C1" s="13"/>
      <c r="D1" s="17"/>
      <c r="E1" s="17"/>
      <c r="F1" s="17"/>
      <c r="G1" s="13"/>
      <c r="H1" s="17"/>
      <c r="I1" s="17" t="s">
        <v>62</v>
      </c>
      <c r="J1"/>
    </row>
    <row r="2" spans="1:12" ht="17.25" customHeight="1" x14ac:dyDescent="0.2">
      <c r="A2" s="13"/>
      <c r="B2" s="13"/>
      <c r="C2" s="13"/>
      <c r="D2" s="17"/>
      <c r="E2" s="17"/>
      <c r="F2" s="17"/>
      <c r="G2" s="13"/>
      <c r="H2" s="37"/>
      <c r="I2" s="96" t="s">
        <v>206</v>
      </c>
      <c r="J2" s="96"/>
      <c r="K2" s="37"/>
      <c r="L2" s="37"/>
    </row>
    <row r="3" spans="1:12" ht="27.75" customHeight="1" x14ac:dyDescent="0.2">
      <c r="A3" s="13"/>
      <c r="B3" s="13"/>
      <c r="C3" s="13"/>
      <c r="D3" s="17"/>
      <c r="E3" s="17"/>
      <c r="F3" s="17"/>
      <c r="G3" s="13"/>
      <c r="H3" s="37"/>
      <c r="I3" s="97" t="s">
        <v>182</v>
      </c>
      <c r="J3" s="97"/>
      <c r="K3" s="14"/>
      <c r="L3" s="37"/>
    </row>
    <row r="4" spans="1:12" ht="9" customHeight="1" x14ac:dyDescent="0.2">
      <c r="A4" s="13"/>
      <c r="B4" s="13"/>
      <c r="C4" s="13"/>
      <c r="D4" s="14"/>
      <c r="E4" s="14"/>
      <c r="F4" s="14"/>
      <c r="G4" s="13"/>
      <c r="H4" s="13"/>
      <c r="I4" s="52"/>
      <c r="J4" s="52"/>
    </row>
    <row r="5" spans="1:12" ht="18.75" customHeight="1" x14ac:dyDescent="0.3">
      <c r="A5" s="98" t="s">
        <v>150</v>
      </c>
      <c r="B5" s="98"/>
      <c r="C5" s="98"/>
      <c r="D5" s="98"/>
      <c r="E5" s="98"/>
      <c r="F5" s="98"/>
      <c r="G5" s="98"/>
      <c r="H5" s="98"/>
      <c r="I5" s="98"/>
      <c r="J5" s="98"/>
    </row>
    <row r="6" spans="1:12" ht="22.5" hidden="1" customHeight="1" x14ac:dyDescent="0.3">
      <c r="A6" s="98" t="s">
        <v>183</v>
      </c>
      <c r="B6" s="98"/>
      <c r="C6" s="98"/>
      <c r="D6" s="98"/>
      <c r="E6" s="98"/>
      <c r="F6" s="98"/>
      <c r="G6" s="98"/>
      <c r="H6" s="98"/>
      <c r="I6" s="98"/>
      <c r="J6" s="98"/>
    </row>
    <row r="7" spans="1:12" ht="21.75" customHeight="1" x14ac:dyDescent="0.3">
      <c r="A7" s="95" t="s">
        <v>184</v>
      </c>
      <c r="B7" s="95"/>
      <c r="C7" s="95"/>
      <c r="D7" s="95"/>
      <c r="E7" s="95"/>
      <c r="F7" s="95"/>
      <c r="G7" s="95"/>
      <c r="H7" s="95"/>
      <c r="I7" s="95"/>
      <c r="J7" s="95"/>
    </row>
    <row r="8" spans="1:12" x14ac:dyDescent="0.2">
      <c r="A8" s="15" t="s">
        <v>0</v>
      </c>
      <c r="F8" s="2"/>
      <c r="H8"/>
      <c r="I8"/>
      <c r="J8"/>
    </row>
    <row r="9" spans="1:12" x14ac:dyDescent="0.2">
      <c r="A9" s="1" t="s">
        <v>1</v>
      </c>
      <c r="J9" s="2" t="s">
        <v>2</v>
      </c>
    </row>
    <row r="10" spans="1:12" ht="29.25" customHeight="1" x14ac:dyDescent="0.2">
      <c r="A10" s="94" t="s">
        <v>3</v>
      </c>
      <c r="B10" s="94" t="s">
        <v>4</v>
      </c>
      <c r="C10" s="94" t="s">
        <v>5</v>
      </c>
      <c r="D10" s="93" t="s">
        <v>6</v>
      </c>
      <c r="E10" s="93" t="s">
        <v>7</v>
      </c>
      <c r="F10" s="94" t="s">
        <v>8</v>
      </c>
      <c r="G10" s="93" t="s">
        <v>9</v>
      </c>
      <c r="H10" s="93" t="s">
        <v>10</v>
      </c>
      <c r="I10" s="93" t="s">
        <v>11</v>
      </c>
      <c r="J10" s="93"/>
    </row>
    <row r="11" spans="1:12" ht="48.75" customHeight="1" x14ac:dyDescent="0.2">
      <c r="A11" s="93"/>
      <c r="B11" s="93"/>
      <c r="C11" s="93"/>
      <c r="D11" s="93"/>
      <c r="E11" s="93"/>
      <c r="F11" s="93"/>
      <c r="G11" s="93"/>
      <c r="H11" s="93"/>
      <c r="I11" s="50" t="s">
        <v>12</v>
      </c>
      <c r="J11" s="50" t="s">
        <v>13</v>
      </c>
    </row>
    <row r="12" spans="1:12" ht="15" customHeight="1" x14ac:dyDescent="0.2">
      <c r="A12" s="16">
        <v>1</v>
      </c>
      <c r="B12" s="16">
        <v>2</v>
      </c>
      <c r="C12" s="16">
        <v>3</v>
      </c>
      <c r="D12" s="16">
        <v>4</v>
      </c>
      <c r="E12" s="16">
        <v>5</v>
      </c>
      <c r="F12" s="16">
        <v>6</v>
      </c>
      <c r="G12" s="16">
        <v>7</v>
      </c>
      <c r="H12" s="16">
        <v>8</v>
      </c>
      <c r="I12" s="16">
        <v>9</v>
      </c>
      <c r="J12" s="16">
        <v>10</v>
      </c>
    </row>
    <row r="13" spans="1:12" ht="21" customHeight="1" x14ac:dyDescent="0.2">
      <c r="A13" s="3" t="s">
        <v>14</v>
      </c>
      <c r="B13" s="4" t="s">
        <v>15</v>
      </c>
      <c r="C13" s="4" t="s">
        <v>15</v>
      </c>
      <c r="D13" s="4" t="s">
        <v>16</v>
      </c>
      <c r="E13" s="4" t="s">
        <v>15</v>
      </c>
      <c r="F13" s="4" t="s">
        <v>15</v>
      </c>
      <c r="G13" s="5">
        <f>G14</f>
        <v>16217874</v>
      </c>
      <c r="H13" s="5">
        <f>H14</f>
        <v>15908174</v>
      </c>
      <c r="I13" s="5">
        <f>I14</f>
        <v>509700</v>
      </c>
      <c r="J13" s="5">
        <f>J14</f>
        <v>300000</v>
      </c>
    </row>
    <row r="14" spans="1:12" ht="21" customHeight="1" x14ac:dyDescent="0.2">
      <c r="A14" s="21" t="s">
        <v>61</v>
      </c>
      <c r="B14" s="4" t="s">
        <v>15</v>
      </c>
      <c r="C14" s="4" t="s">
        <v>15</v>
      </c>
      <c r="D14" s="4" t="s">
        <v>16</v>
      </c>
      <c r="E14" s="4" t="s">
        <v>15</v>
      </c>
      <c r="F14" s="4" t="s">
        <v>15</v>
      </c>
      <c r="G14" s="5">
        <f>SUM(G16:G44)</f>
        <v>16217874</v>
      </c>
      <c r="H14" s="5">
        <f>SUM(H15:H44)</f>
        <v>15908174</v>
      </c>
      <c r="I14" s="5">
        <f t="shared" ref="I14:J14" si="0">SUM(I15:I44)</f>
        <v>509700</v>
      </c>
      <c r="J14" s="5">
        <f t="shared" si="0"/>
        <v>300000</v>
      </c>
    </row>
    <row r="15" spans="1:12" ht="49.5" customHeight="1" x14ac:dyDescent="0.2">
      <c r="A15" s="35" t="s">
        <v>188</v>
      </c>
      <c r="B15" s="7" t="s">
        <v>92</v>
      </c>
      <c r="C15" s="7" t="s">
        <v>189</v>
      </c>
      <c r="D15" s="38" t="s">
        <v>190</v>
      </c>
      <c r="E15" s="44" t="s">
        <v>194</v>
      </c>
      <c r="F15" s="7" t="s">
        <v>191</v>
      </c>
      <c r="G15" s="8">
        <f t="shared" ref="G15:G37" si="1">SUM(H15:I15)</f>
        <v>200000</v>
      </c>
      <c r="H15" s="64">
        <v>200000</v>
      </c>
      <c r="I15" s="5"/>
      <c r="J15" s="5"/>
    </row>
    <row r="16" spans="1:12" s="1" customFormat="1" ht="46.9" hidden="1" customHeight="1" x14ac:dyDescent="0.2">
      <c r="A16" s="35" t="s">
        <v>95</v>
      </c>
      <c r="B16" s="7" t="s">
        <v>96</v>
      </c>
      <c r="C16" s="7" t="s">
        <v>97</v>
      </c>
      <c r="D16" s="38" t="s">
        <v>98</v>
      </c>
      <c r="E16" s="7" t="s">
        <v>86</v>
      </c>
      <c r="F16" s="7" t="s">
        <v>100</v>
      </c>
      <c r="G16" s="8">
        <f>SUM(H16:I16)</f>
        <v>0</v>
      </c>
      <c r="H16" s="9"/>
      <c r="I16" s="9"/>
      <c r="J16" s="9"/>
    </row>
    <row r="17" spans="1:10" ht="67.5" customHeight="1" x14ac:dyDescent="0.2">
      <c r="A17" s="6" t="s">
        <v>17</v>
      </c>
      <c r="B17" s="7" t="s">
        <v>18</v>
      </c>
      <c r="C17" s="7" t="s">
        <v>19</v>
      </c>
      <c r="D17" s="7" t="s">
        <v>20</v>
      </c>
      <c r="E17" s="44" t="s">
        <v>203</v>
      </c>
      <c r="F17" s="44" t="s">
        <v>204</v>
      </c>
      <c r="G17" s="8">
        <f t="shared" si="1"/>
        <v>57330</v>
      </c>
      <c r="H17" s="9">
        <f>57330</f>
        <v>57330</v>
      </c>
      <c r="I17" s="9">
        <v>0</v>
      </c>
      <c r="J17" s="9">
        <v>0</v>
      </c>
    </row>
    <row r="18" spans="1:10" ht="105" customHeight="1" x14ac:dyDescent="0.2">
      <c r="A18" s="6" t="s">
        <v>17</v>
      </c>
      <c r="B18" s="7" t="s">
        <v>18</v>
      </c>
      <c r="C18" s="7" t="s">
        <v>19</v>
      </c>
      <c r="D18" s="7" t="s">
        <v>20</v>
      </c>
      <c r="E18" s="7" t="s">
        <v>124</v>
      </c>
      <c r="F18" s="7" t="s">
        <v>125</v>
      </c>
      <c r="G18" s="8">
        <f t="shared" si="1"/>
        <v>12670</v>
      </c>
      <c r="H18" s="9">
        <f>12670</f>
        <v>12670</v>
      </c>
      <c r="I18" s="9">
        <v>0</v>
      </c>
      <c r="J18" s="9">
        <v>0</v>
      </c>
    </row>
    <row r="19" spans="1:10" s="56" customFormat="1" ht="101.25" customHeight="1" x14ac:dyDescent="0.2">
      <c r="A19" s="53" t="s">
        <v>21</v>
      </c>
      <c r="B19" s="54" t="s">
        <v>22</v>
      </c>
      <c r="C19" s="54" t="s">
        <v>23</v>
      </c>
      <c r="D19" s="54" t="s">
        <v>24</v>
      </c>
      <c r="E19" s="44" t="s">
        <v>195</v>
      </c>
      <c r="F19" s="44" t="s">
        <v>196</v>
      </c>
      <c r="G19" s="55">
        <f t="shared" si="1"/>
        <v>494290</v>
      </c>
      <c r="H19" s="45">
        <f>494290</f>
        <v>494290</v>
      </c>
      <c r="I19" s="45"/>
      <c r="J19" s="45"/>
    </row>
    <row r="20" spans="1:10" ht="72.75" customHeight="1" x14ac:dyDescent="0.2">
      <c r="A20" s="51" t="s">
        <v>101</v>
      </c>
      <c r="B20" s="49" t="s">
        <v>102</v>
      </c>
      <c r="C20" s="49" t="s">
        <v>103</v>
      </c>
      <c r="D20" s="48" t="s">
        <v>104</v>
      </c>
      <c r="E20" s="7" t="s">
        <v>155</v>
      </c>
      <c r="F20" s="7" t="s">
        <v>122</v>
      </c>
      <c r="G20" s="8">
        <f t="shared" si="1"/>
        <v>500000</v>
      </c>
      <c r="H20" s="9">
        <f>500000</f>
        <v>500000</v>
      </c>
      <c r="I20" s="9"/>
      <c r="J20" s="9"/>
    </row>
    <row r="21" spans="1:10" ht="50.25" customHeight="1" x14ac:dyDescent="0.2">
      <c r="A21" s="46" t="s">
        <v>142</v>
      </c>
      <c r="B21" s="47" t="s">
        <v>143</v>
      </c>
      <c r="C21" s="47" t="s">
        <v>144</v>
      </c>
      <c r="D21" s="48" t="s">
        <v>145</v>
      </c>
      <c r="E21" s="78" t="s">
        <v>74</v>
      </c>
      <c r="F21" s="81" t="s">
        <v>176</v>
      </c>
      <c r="G21" s="8">
        <f t="shared" si="1"/>
        <v>10000</v>
      </c>
      <c r="H21" s="9">
        <f>10000</f>
        <v>10000</v>
      </c>
      <c r="I21" s="9"/>
      <c r="J21" s="9"/>
    </row>
    <row r="22" spans="1:10" ht="44.25" customHeight="1" x14ac:dyDescent="0.2">
      <c r="A22" s="46" t="s">
        <v>157</v>
      </c>
      <c r="B22" s="49" t="s">
        <v>158</v>
      </c>
      <c r="C22" s="47" t="s">
        <v>144</v>
      </c>
      <c r="D22" s="48" t="s">
        <v>159</v>
      </c>
      <c r="E22" s="80"/>
      <c r="F22" s="82"/>
      <c r="G22" s="8">
        <f t="shared" si="1"/>
        <v>10000</v>
      </c>
      <c r="H22" s="9">
        <f>10000</f>
        <v>10000</v>
      </c>
      <c r="I22" s="9"/>
      <c r="J22" s="9"/>
    </row>
    <row r="23" spans="1:10" ht="55.5" hidden="1" customHeight="1" x14ac:dyDescent="0.2">
      <c r="A23" s="23" t="s">
        <v>146</v>
      </c>
      <c r="B23" s="23" t="s">
        <v>147</v>
      </c>
      <c r="C23" s="43" t="s">
        <v>148</v>
      </c>
      <c r="D23" s="22" t="s">
        <v>149</v>
      </c>
      <c r="E23" s="80"/>
      <c r="F23" s="82"/>
      <c r="G23" s="8">
        <f t="shared" si="1"/>
        <v>0</v>
      </c>
      <c r="H23" s="9"/>
      <c r="I23" s="9"/>
      <c r="J23" s="9"/>
    </row>
    <row r="24" spans="1:10" ht="61.5" customHeight="1" x14ac:dyDescent="0.2">
      <c r="A24" s="46" t="s">
        <v>160</v>
      </c>
      <c r="B24" s="49" t="s">
        <v>161</v>
      </c>
      <c r="C24" s="47" t="s">
        <v>144</v>
      </c>
      <c r="D24" s="48" t="s">
        <v>162</v>
      </c>
      <c r="E24" s="80"/>
      <c r="F24" s="82"/>
      <c r="G24" s="8">
        <f t="shared" si="1"/>
        <v>500000</v>
      </c>
      <c r="H24" s="9">
        <f>500000</f>
        <v>500000</v>
      </c>
      <c r="I24" s="9"/>
      <c r="J24" s="9"/>
    </row>
    <row r="25" spans="1:10" ht="39" customHeight="1" x14ac:dyDescent="0.2">
      <c r="A25" s="84" t="s">
        <v>70</v>
      </c>
      <c r="B25" s="78" t="s">
        <v>71</v>
      </c>
      <c r="C25" s="87" t="s">
        <v>72</v>
      </c>
      <c r="D25" s="90" t="s">
        <v>73</v>
      </c>
      <c r="E25" s="79"/>
      <c r="F25" s="83"/>
      <c r="G25" s="8">
        <f t="shared" si="1"/>
        <v>2676000</v>
      </c>
      <c r="H25" s="45">
        <v>2676000</v>
      </c>
      <c r="I25" s="9"/>
      <c r="J25" s="9"/>
    </row>
    <row r="26" spans="1:10" s="56" customFormat="1" ht="82.9" customHeight="1" x14ac:dyDescent="0.2">
      <c r="A26" s="85"/>
      <c r="B26" s="80"/>
      <c r="C26" s="88"/>
      <c r="D26" s="91"/>
      <c r="E26" s="44" t="s">
        <v>202</v>
      </c>
      <c r="F26" s="44" t="s">
        <v>201</v>
      </c>
      <c r="G26" s="55">
        <f t="shared" si="1"/>
        <v>324000</v>
      </c>
      <c r="H26" s="45">
        <v>324000</v>
      </c>
      <c r="I26" s="45"/>
      <c r="J26" s="45"/>
    </row>
    <row r="27" spans="1:10" ht="181.5" hidden="1" customHeight="1" x14ac:dyDescent="0.2">
      <c r="A27" s="86"/>
      <c r="B27" s="79"/>
      <c r="C27" s="89"/>
      <c r="D27" s="92"/>
      <c r="E27" s="7" t="s">
        <v>137</v>
      </c>
      <c r="F27" s="7" t="s">
        <v>138</v>
      </c>
      <c r="G27" s="8">
        <f t="shared" si="1"/>
        <v>0</v>
      </c>
      <c r="H27" s="9"/>
      <c r="I27" s="9">
        <v>0</v>
      </c>
      <c r="J27" s="9">
        <v>0</v>
      </c>
    </row>
    <row r="28" spans="1:10" ht="44.25" hidden="1" customHeight="1" x14ac:dyDescent="0.2">
      <c r="A28" s="23" t="s">
        <v>140</v>
      </c>
      <c r="B28" s="23" t="s">
        <v>116</v>
      </c>
      <c r="C28" s="24" t="s">
        <v>117</v>
      </c>
      <c r="D28" s="24" t="s">
        <v>118</v>
      </c>
      <c r="E28" s="7" t="s">
        <v>129</v>
      </c>
      <c r="F28" s="7" t="s">
        <v>141</v>
      </c>
      <c r="G28" s="8">
        <f t="shared" si="1"/>
        <v>0</v>
      </c>
      <c r="H28" s="9"/>
      <c r="I28" s="9"/>
      <c r="J28" s="9"/>
    </row>
    <row r="29" spans="1:10" ht="44.25" customHeight="1" x14ac:dyDescent="0.2">
      <c r="A29" s="6" t="s">
        <v>25</v>
      </c>
      <c r="B29" s="33" t="s">
        <v>26</v>
      </c>
      <c r="C29" s="7" t="s">
        <v>27</v>
      </c>
      <c r="D29" s="7" t="s">
        <v>28</v>
      </c>
      <c r="E29" s="7" t="s">
        <v>126</v>
      </c>
      <c r="F29" s="7" t="s">
        <v>133</v>
      </c>
      <c r="G29" s="8">
        <f>SUM(H29:I29)</f>
        <v>3539984</v>
      </c>
      <c r="H29" s="9">
        <v>3539984</v>
      </c>
      <c r="I29" s="9"/>
      <c r="J29" s="9"/>
    </row>
    <row r="30" spans="1:10" s="56" customFormat="1" ht="96.6" customHeight="1" x14ac:dyDescent="0.2">
      <c r="A30" s="57" t="s">
        <v>105</v>
      </c>
      <c r="B30" s="58" t="s">
        <v>106</v>
      </c>
      <c r="C30" s="44" t="s">
        <v>107</v>
      </c>
      <c r="D30" s="44" t="s">
        <v>186</v>
      </c>
      <c r="E30" s="44" t="s">
        <v>199</v>
      </c>
      <c r="F30" s="44" t="s">
        <v>200</v>
      </c>
      <c r="G30" s="55">
        <f t="shared" si="1"/>
        <v>700000</v>
      </c>
      <c r="H30" s="45">
        <f>300000+400000</f>
        <v>700000</v>
      </c>
      <c r="I30" s="45"/>
      <c r="J30" s="45"/>
    </row>
    <row r="31" spans="1:10" ht="79.5" hidden="1" customHeight="1" x14ac:dyDescent="0.2">
      <c r="A31" s="6" t="s">
        <v>99</v>
      </c>
      <c r="B31" s="33" t="s">
        <v>108</v>
      </c>
      <c r="C31" s="7" t="s">
        <v>31</v>
      </c>
      <c r="D31" s="7" t="s">
        <v>109</v>
      </c>
      <c r="E31" s="7" t="s">
        <v>120</v>
      </c>
      <c r="F31" s="7" t="s">
        <v>121</v>
      </c>
      <c r="G31" s="8">
        <f>SUM(H31:I31)</f>
        <v>0</v>
      </c>
      <c r="H31" s="9"/>
      <c r="I31" s="9"/>
      <c r="J31" s="9"/>
    </row>
    <row r="32" spans="1:10" ht="93" hidden="1" customHeight="1" x14ac:dyDescent="0.2">
      <c r="A32" s="6" t="s">
        <v>76</v>
      </c>
      <c r="B32" s="33" t="s">
        <v>77</v>
      </c>
      <c r="C32" s="7" t="s">
        <v>31</v>
      </c>
      <c r="D32" s="7" t="s">
        <v>78</v>
      </c>
      <c r="E32" s="7" t="s">
        <v>120</v>
      </c>
      <c r="F32" s="7" t="s">
        <v>121</v>
      </c>
      <c r="G32" s="8">
        <f>SUM(H32:I32)</f>
        <v>0</v>
      </c>
      <c r="H32" s="9"/>
      <c r="I32" s="9"/>
      <c r="J32" s="9"/>
    </row>
    <row r="33" spans="1:10" ht="67.5" customHeight="1" x14ac:dyDescent="0.2">
      <c r="A33" s="6" t="s">
        <v>29</v>
      </c>
      <c r="B33" s="33" t="s">
        <v>30</v>
      </c>
      <c r="C33" s="7" t="s">
        <v>31</v>
      </c>
      <c r="D33" s="7" t="s">
        <v>32</v>
      </c>
      <c r="E33" s="7" t="s">
        <v>156</v>
      </c>
      <c r="F33" s="7" t="s">
        <v>123</v>
      </c>
      <c r="G33" s="8">
        <f t="shared" si="1"/>
        <v>13900</v>
      </c>
      <c r="H33" s="9">
        <f>13900</f>
        <v>13900</v>
      </c>
      <c r="I33" s="9">
        <v>0</v>
      </c>
      <c r="J33" s="9">
        <v>0</v>
      </c>
    </row>
    <row r="34" spans="1:10" ht="7.5" hidden="1" customHeight="1" x14ac:dyDescent="0.2">
      <c r="A34" s="6" t="s">
        <v>63</v>
      </c>
      <c r="B34" s="33" t="s">
        <v>64</v>
      </c>
      <c r="C34" s="7" t="s">
        <v>36</v>
      </c>
      <c r="D34" s="7" t="s">
        <v>65</v>
      </c>
      <c r="E34" s="7" t="s">
        <v>75</v>
      </c>
      <c r="F34" s="7" t="s">
        <v>127</v>
      </c>
      <c r="G34" s="8">
        <f t="shared" si="1"/>
        <v>0</v>
      </c>
      <c r="H34" s="9"/>
      <c r="I34" s="9"/>
      <c r="J34" s="9"/>
    </row>
    <row r="35" spans="1:10" ht="54" customHeight="1" x14ac:dyDescent="0.2">
      <c r="A35" s="6" t="s">
        <v>34</v>
      </c>
      <c r="B35" s="33" t="s">
        <v>35</v>
      </c>
      <c r="C35" s="7" t="s">
        <v>36</v>
      </c>
      <c r="D35" s="7" t="s">
        <v>37</v>
      </c>
      <c r="E35" s="7" t="s">
        <v>75</v>
      </c>
      <c r="F35" s="7" t="s">
        <v>127</v>
      </c>
      <c r="G35" s="8">
        <f t="shared" si="1"/>
        <v>200000</v>
      </c>
      <c r="H35" s="9">
        <f>200000</f>
        <v>200000</v>
      </c>
      <c r="I35" s="9"/>
      <c r="J35" s="9">
        <v>0</v>
      </c>
    </row>
    <row r="36" spans="1:10" ht="59.25" customHeight="1" x14ac:dyDescent="0.2">
      <c r="A36" s="6" t="s">
        <v>66</v>
      </c>
      <c r="B36" s="33" t="s">
        <v>67</v>
      </c>
      <c r="C36" s="7" t="s">
        <v>68</v>
      </c>
      <c r="D36" s="7" t="s">
        <v>69</v>
      </c>
      <c r="E36" s="7" t="s">
        <v>75</v>
      </c>
      <c r="F36" s="7" t="s">
        <v>127</v>
      </c>
      <c r="G36" s="8">
        <f t="shared" si="1"/>
        <v>300000</v>
      </c>
      <c r="H36" s="9"/>
      <c r="I36" s="9">
        <f>300000</f>
        <v>300000</v>
      </c>
      <c r="J36" s="9">
        <f>300000</f>
        <v>300000</v>
      </c>
    </row>
    <row r="37" spans="1:10" ht="54.75" hidden="1" customHeight="1" x14ac:dyDescent="0.2">
      <c r="A37" s="6" t="s">
        <v>38</v>
      </c>
      <c r="B37" s="33" t="s">
        <v>39</v>
      </c>
      <c r="C37" s="7" t="s">
        <v>40</v>
      </c>
      <c r="D37" s="7" t="s">
        <v>41</v>
      </c>
      <c r="E37" s="7" t="s">
        <v>42</v>
      </c>
      <c r="F37" s="7" t="s">
        <v>170</v>
      </c>
      <c r="G37" s="8">
        <f t="shared" si="1"/>
        <v>0</v>
      </c>
      <c r="H37" s="9">
        <v>0</v>
      </c>
      <c r="I37" s="9"/>
      <c r="J37" s="9"/>
    </row>
    <row r="38" spans="1:10" s="56" customFormat="1" ht="44.25" customHeight="1" x14ac:dyDescent="0.2">
      <c r="A38" s="74" t="s">
        <v>43</v>
      </c>
      <c r="B38" s="76" t="s">
        <v>44</v>
      </c>
      <c r="C38" s="76" t="s">
        <v>40</v>
      </c>
      <c r="D38" s="76" t="s">
        <v>45</v>
      </c>
      <c r="E38" s="44" t="s">
        <v>197</v>
      </c>
      <c r="F38" s="44" t="s">
        <v>198</v>
      </c>
      <c r="G38" s="55">
        <f t="shared" ref="G38:G44" si="2">SUM(H38:I38)</f>
        <v>4570000</v>
      </c>
      <c r="H38" s="45">
        <f>4570000</f>
        <v>4570000</v>
      </c>
      <c r="I38" s="45">
        <v>0</v>
      </c>
      <c r="J38" s="45">
        <v>0</v>
      </c>
    </row>
    <row r="39" spans="1:10" s="56" customFormat="1" ht="62.25" customHeight="1" x14ac:dyDescent="0.2">
      <c r="A39" s="75"/>
      <c r="B39" s="77"/>
      <c r="C39" s="77"/>
      <c r="D39" s="77"/>
      <c r="E39" s="44" t="s">
        <v>175</v>
      </c>
      <c r="F39" s="44" t="s">
        <v>181</v>
      </c>
      <c r="G39" s="55">
        <f t="shared" si="2"/>
        <v>100000</v>
      </c>
      <c r="H39" s="45">
        <v>100000</v>
      </c>
      <c r="I39" s="45"/>
      <c r="J39" s="45"/>
    </row>
    <row r="40" spans="1:10" ht="90" customHeight="1" x14ac:dyDescent="0.2">
      <c r="A40" s="6" t="s">
        <v>163</v>
      </c>
      <c r="B40" s="7" t="s">
        <v>164</v>
      </c>
      <c r="C40" s="7" t="s">
        <v>165</v>
      </c>
      <c r="D40" s="7" t="s">
        <v>166</v>
      </c>
      <c r="E40" s="7" t="s">
        <v>185</v>
      </c>
      <c r="F40" s="7" t="s">
        <v>180</v>
      </c>
      <c r="G40" s="8">
        <f t="shared" si="2"/>
        <v>2000000</v>
      </c>
      <c r="H40" s="9">
        <f>2000000</f>
        <v>2000000</v>
      </c>
      <c r="I40" s="9"/>
      <c r="J40" s="9"/>
    </row>
    <row r="41" spans="1:10" ht="39" hidden="1" customHeight="1" x14ac:dyDescent="0.2">
      <c r="A41" s="6" t="s">
        <v>134</v>
      </c>
      <c r="B41" s="7" t="s">
        <v>135</v>
      </c>
      <c r="C41" s="7" t="s">
        <v>48</v>
      </c>
      <c r="D41" s="7" t="s">
        <v>136</v>
      </c>
      <c r="E41" s="78" t="s">
        <v>187</v>
      </c>
      <c r="F41" s="76" t="s">
        <v>205</v>
      </c>
      <c r="G41" s="8">
        <f t="shared" si="2"/>
        <v>0</v>
      </c>
      <c r="H41" s="9"/>
      <c r="I41" s="9">
        <v>0</v>
      </c>
      <c r="J41" s="9">
        <v>0</v>
      </c>
    </row>
    <row r="42" spans="1:10" s="56" customFormat="1" ht="52.5" customHeight="1" x14ac:dyDescent="0.2">
      <c r="A42" s="57" t="s">
        <v>46</v>
      </c>
      <c r="B42" s="44" t="s">
        <v>47</v>
      </c>
      <c r="C42" s="44" t="s">
        <v>48</v>
      </c>
      <c r="D42" s="44" t="s">
        <v>49</v>
      </c>
      <c r="E42" s="79"/>
      <c r="F42" s="77"/>
      <c r="G42" s="55">
        <f t="shared" si="2"/>
        <v>70700</v>
      </c>
      <c r="H42" s="45"/>
      <c r="I42" s="45">
        <f>70700</f>
        <v>70700</v>
      </c>
      <c r="J42" s="45">
        <v>0</v>
      </c>
    </row>
    <row r="43" spans="1:10" ht="59.25" customHeight="1" x14ac:dyDescent="0.2">
      <c r="A43" s="6" t="s">
        <v>54</v>
      </c>
      <c r="B43" s="7" t="s">
        <v>55</v>
      </c>
      <c r="C43" s="7" t="s">
        <v>56</v>
      </c>
      <c r="D43" s="7" t="s">
        <v>57</v>
      </c>
      <c r="E43" s="7" t="s">
        <v>156</v>
      </c>
      <c r="F43" s="7" t="s">
        <v>123</v>
      </c>
      <c r="G43" s="8">
        <f t="shared" si="2"/>
        <v>139000</v>
      </c>
      <c r="H43" s="9">
        <v>0</v>
      </c>
      <c r="I43" s="9">
        <f>139000</f>
        <v>139000</v>
      </c>
      <c r="J43" s="9">
        <v>0</v>
      </c>
    </row>
    <row r="44" spans="1:10" ht="41.25" hidden="1" customHeight="1" x14ac:dyDescent="0.2">
      <c r="A44" s="6" t="s">
        <v>58</v>
      </c>
      <c r="B44" s="7" t="s">
        <v>59</v>
      </c>
      <c r="C44" s="7" t="s">
        <v>56</v>
      </c>
      <c r="D44" s="7" t="s">
        <v>60</v>
      </c>
      <c r="E44" s="7" t="s">
        <v>33</v>
      </c>
      <c r="F44" s="7" t="s">
        <v>123</v>
      </c>
      <c r="G44" s="8">
        <f t="shared" si="2"/>
        <v>0</v>
      </c>
      <c r="H44" s="9">
        <v>0</v>
      </c>
      <c r="I44" s="9"/>
      <c r="J44" s="9">
        <v>0</v>
      </c>
    </row>
    <row r="45" spans="1:10" ht="33" customHeight="1" x14ac:dyDescent="0.2">
      <c r="A45" s="28" t="s">
        <v>79</v>
      </c>
      <c r="B45" s="25"/>
      <c r="C45" s="26"/>
      <c r="D45" s="27" t="s">
        <v>80</v>
      </c>
      <c r="E45" s="7"/>
      <c r="F45" s="7"/>
      <c r="G45" s="5">
        <f>G46</f>
        <v>1050000</v>
      </c>
      <c r="H45" s="5">
        <f>H46</f>
        <v>1050000</v>
      </c>
      <c r="I45" s="5">
        <f>I46</f>
        <v>0</v>
      </c>
      <c r="J45" s="5">
        <f>J46</f>
        <v>0</v>
      </c>
    </row>
    <row r="46" spans="1:10" ht="30.6" customHeight="1" x14ac:dyDescent="0.2">
      <c r="A46" s="28" t="s">
        <v>81</v>
      </c>
      <c r="B46" s="25"/>
      <c r="C46" s="26"/>
      <c r="D46" s="27" t="s">
        <v>80</v>
      </c>
      <c r="E46" s="7"/>
      <c r="F46" s="7"/>
      <c r="G46" s="5">
        <f>SUM(G47:G49)</f>
        <v>1050000</v>
      </c>
      <c r="H46" s="5">
        <f>SUM(H47:H49)</f>
        <v>1050000</v>
      </c>
      <c r="I46" s="5">
        <f>SUM(I47:I49)</f>
        <v>0</v>
      </c>
      <c r="J46" s="5">
        <f>SUM(J47:J49)</f>
        <v>0</v>
      </c>
    </row>
    <row r="47" spans="1:10" s="56" customFormat="1" ht="50.25" customHeight="1" x14ac:dyDescent="0.2">
      <c r="A47" s="59" t="s">
        <v>151</v>
      </c>
      <c r="B47" s="59" t="s">
        <v>152</v>
      </c>
      <c r="C47" s="60" t="s">
        <v>103</v>
      </c>
      <c r="D47" s="61" t="s">
        <v>153</v>
      </c>
      <c r="E47" s="44" t="s">
        <v>193</v>
      </c>
      <c r="F47" s="44" t="s">
        <v>192</v>
      </c>
      <c r="G47" s="55">
        <f>SUM(H47:I47)</f>
        <v>50000</v>
      </c>
      <c r="H47" s="62">
        <f>50000</f>
        <v>50000</v>
      </c>
      <c r="I47" s="63"/>
      <c r="J47" s="63"/>
    </row>
    <row r="48" spans="1:10" ht="53.45" customHeight="1" x14ac:dyDescent="0.2">
      <c r="A48" s="23" t="s">
        <v>115</v>
      </c>
      <c r="B48" s="23" t="s">
        <v>116</v>
      </c>
      <c r="C48" s="24" t="s">
        <v>117</v>
      </c>
      <c r="D48" s="24" t="s">
        <v>118</v>
      </c>
      <c r="E48" s="7" t="s">
        <v>129</v>
      </c>
      <c r="F48" s="7" t="s">
        <v>128</v>
      </c>
      <c r="G48" s="8">
        <f>SUM(H48:I48)</f>
        <v>500000</v>
      </c>
      <c r="H48" s="39">
        <f>500000</f>
        <v>500000</v>
      </c>
      <c r="I48" s="5"/>
      <c r="J48" s="5"/>
    </row>
    <row r="49" spans="1:10" ht="60.6" customHeight="1" x14ac:dyDescent="0.2">
      <c r="A49" s="23" t="s">
        <v>82</v>
      </c>
      <c r="B49" s="23" t="s">
        <v>83</v>
      </c>
      <c r="C49" s="24" t="s">
        <v>84</v>
      </c>
      <c r="D49" s="24" t="s">
        <v>85</v>
      </c>
      <c r="E49" s="7" t="s">
        <v>154</v>
      </c>
      <c r="F49" s="7" t="s">
        <v>94</v>
      </c>
      <c r="G49" s="8">
        <f>SUM(H49:I49)</f>
        <v>500000</v>
      </c>
      <c r="H49" s="9">
        <v>500000</v>
      </c>
      <c r="I49" s="9"/>
      <c r="J49" s="9"/>
    </row>
    <row r="50" spans="1:10" s="34" customFormat="1" ht="25.5" customHeight="1" x14ac:dyDescent="0.2">
      <c r="A50" s="29" t="s">
        <v>87</v>
      </c>
      <c r="B50" s="30"/>
      <c r="C50" s="31"/>
      <c r="D50" s="32" t="s">
        <v>88</v>
      </c>
      <c r="E50" s="33"/>
      <c r="F50" s="33"/>
      <c r="G50" s="5">
        <f>G51</f>
        <v>1761900</v>
      </c>
      <c r="H50" s="5">
        <f t="shared" ref="H50:J50" si="3">H51</f>
        <v>1761900</v>
      </c>
      <c r="I50" s="5">
        <f t="shared" si="3"/>
        <v>0</v>
      </c>
      <c r="J50" s="5">
        <f t="shared" si="3"/>
        <v>0</v>
      </c>
    </row>
    <row r="51" spans="1:10" s="34" customFormat="1" ht="25.5" customHeight="1" x14ac:dyDescent="0.2">
      <c r="A51" s="29" t="s">
        <v>89</v>
      </c>
      <c r="B51" s="30"/>
      <c r="C51" s="31"/>
      <c r="D51" s="32" t="s">
        <v>88</v>
      </c>
      <c r="E51" s="33"/>
      <c r="F51" s="33"/>
      <c r="G51" s="5">
        <f>SUM(G52:G61)</f>
        <v>1761900</v>
      </c>
      <c r="H51" s="5">
        <f>SUM(H52:H61)</f>
        <v>1761900</v>
      </c>
      <c r="I51" s="5">
        <f>SUM(I54:I61)</f>
        <v>0</v>
      </c>
      <c r="J51" s="5">
        <f>SUM(J54:J61)</f>
        <v>0</v>
      </c>
    </row>
    <row r="52" spans="1:10" ht="84.75" customHeight="1" x14ac:dyDescent="0.2">
      <c r="A52" s="35" t="s">
        <v>90</v>
      </c>
      <c r="B52" s="35" t="s">
        <v>91</v>
      </c>
      <c r="C52" s="36" t="s">
        <v>92</v>
      </c>
      <c r="D52" s="36" t="s">
        <v>93</v>
      </c>
      <c r="E52" s="7" t="s">
        <v>74</v>
      </c>
      <c r="F52" s="7" t="s">
        <v>176</v>
      </c>
      <c r="G52" s="8">
        <f t="shared" ref="G52:G61" si="4">SUM(H52:I52)</f>
        <v>1761900</v>
      </c>
      <c r="H52" s="45">
        <f>933900+108000+720000</f>
        <v>1761900</v>
      </c>
      <c r="I52" s="9">
        <v>0</v>
      </c>
      <c r="J52" s="9">
        <v>0</v>
      </c>
    </row>
    <row r="53" spans="1:10" ht="47.45" hidden="1" customHeight="1" x14ac:dyDescent="0.2">
      <c r="A53" s="65" t="s">
        <v>110</v>
      </c>
      <c r="B53" s="65" t="s">
        <v>111</v>
      </c>
      <c r="C53" s="68" t="s">
        <v>92</v>
      </c>
      <c r="D53" s="71" t="s">
        <v>112</v>
      </c>
      <c r="E53" s="7" t="s">
        <v>172</v>
      </c>
      <c r="F53" s="7" t="s">
        <v>50</v>
      </c>
      <c r="G53" s="8">
        <f t="shared" si="4"/>
        <v>0</v>
      </c>
      <c r="H53" s="45"/>
      <c r="I53" s="9">
        <v>0</v>
      </c>
      <c r="J53" s="9">
        <v>0</v>
      </c>
    </row>
    <row r="54" spans="1:10" ht="47.45" hidden="1" customHeight="1" x14ac:dyDescent="0.2">
      <c r="A54" s="66"/>
      <c r="B54" s="66"/>
      <c r="C54" s="69"/>
      <c r="D54" s="72"/>
      <c r="E54" s="7" t="s">
        <v>168</v>
      </c>
      <c r="F54" s="44" t="s">
        <v>169</v>
      </c>
      <c r="G54" s="8">
        <f t="shared" si="4"/>
        <v>0</v>
      </c>
      <c r="H54" s="9"/>
      <c r="I54" s="9">
        <v>0</v>
      </c>
      <c r="J54" s="9">
        <v>0</v>
      </c>
    </row>
    <row r="55" spans="1:10" ht="47.45" hidden="1" customHeight="1" x14ac:dyDescent="0.2">
      <c r="A55" s="66"/>
      <c r="B55" s="66"/>
      <c r="C55" s="69"/>
      <c r="D55" s="72"/>
      <c r="E55" s="7" t="s">
        <v>131</v>
      </c>
      <c r="F55" s="7" t="s">
        <v>132</v>
      </c>
      <c r="G55" s="8">
        <f t="shared" si="4"/>
        <v>0</v>
      </c>
      <c r="H55" s="9"/>
      <c r="I55" s="9">
        <v>0</v>
      </c>
      <c r="J55" s="9">
        <v>0</v>
      </c>
    </row>
    <row r="56" spans="1:10" ht="51" hidden="1" customHeight="1" x14ac:dyDescent="0.2">
      <c r="A56" s="66"/>
      <c r="B56" s="66"/>
      <c r="C56" s="69"/>
      <c r="D56" s="72"/>
      <c r="E56" s="7" t="s">
        <v>173</v>
      </c>
      <c r="F56" s="44" t="s">
        <v>178</v>
      </c>
      <c r="G56" s="8">
        <f t="shared" si="4"/>
        <v>0</v>
      </c>
      <c r="H56" s="9"/>
      <c r="I56" s="9"/>
      <c r="J56" s="9"/>
    </row>
    <row r="57" spans="1:10" ht="60" hidden="1" customHeight="1" x14ac:dyDescent="0.2">
      <c r="A57" s="66"/>
      <c r="B57" s="66"/>
      <c r="C57" s="69"/>
      <c r="D57" s="72"/>
      <c r="E57" s="7" t="s">
        <v>174</v>
      </c>
      <c r="F57" s="44" t="s">
        <v>177</v>
      </c>
      <c r="G57" s="8">
        <f t="shared" ref="G57" si="5">SUM(H57:I57)</f>
        <v>0</v>
      </c>
      <c r="H57" s="9">
        <v>0</v>
      </c>
      <c r="I57" s="9"/>
      <c r="J57" s="9"/>
    </row>
    <row r="58" spans="1:10" ht="83.45" hidden="1" customHeight="1" x14ac:dyDescent="0.2">
      <c r="A58" s="66"/>
      <c r="B58" s="66"/>
      <c r="C58" s="69"/>
      <c r="D58" s="72"/>
      <c r="E58" s="7" t="s">
        <v>113</v>
      </c>
      <c r="F58" s="7" t="s">
        <v>114</v>
      </c>
      <c r="G58" s="8">
        <f t="shared" si="4"/>
        <v>0</v>
      </c>
      <c r="H58" s="9"/>
      <c r="I58" s="9">
        <v>0</v>
      </c>
      <c r="J58" s="9">
        <v>0</v>
      </c>
    </row>
    <row r="59" spans="1:10" ht="62.25" hidden="1" customHeight="1" x14ac:dyDescent="0.2">
      <c r="A59" s="66"/>
      <c r="B59" s="66"/>
      <c r="C59" s="69"/>
      <c r="D59" s="72"/>
      <c r="E59" s="7" t="s">
        <v>130</v>
      </c>
      <c r="F59" s="7" t="s">
        <v>179</v>
      </c>
      <c r="G59" s="8">
        <f t="shared" si="4"/>
        <v>0</v>
      </c>
      <c r="H59" s="45"/>
      <c r="I59" s="9">
        <v>0</v>
      </c>
      <c r="J59" s="9">
        <v>0</v>
      </c>
    </row>
    <row r="60" spans="1:10" ht="90" hidden="1" customHeight="1" x14ac:dyDescent="0.2">
      <c r="A60" s="66"/>
      <c r="B60" s="66"/>
      <c r="C60" s="69"/>
      <c r="D60" s="72"/>
      <c r="E60" s="7" t="s">
        <v>167</v>
      </c>
      <c r="F60" s="7" t="s">
        <v>180</v>
      </c>
      <c r="G60" s="8">
        <f t="shared" ref="G60" si="6">SUM(H60:I60)</f>
        <v>0</v>
      </c>
      <c r="H60" s="45"/>
      <c r="I60" s="9"/>
      <c r="J60" s="9"/>
    </row>
    <row r="61" spans="1:10" ht="74.25" hidden="1" customHeight="1" x14ac:dyDescent="0.2">
      <c r="A61" s="67"/>
      <c r="B61" s="67"/>
      <c r="C61" s="70"/>
      <c r="D61" s="73"/>
      <c r="E61" s="7" t="s">
        <v>139</v>
      </c>
      <c r="F61" s="44" t="s">
        <v>171</v>
      </c>
      <c r="G61" s="8">
        <f t="shared" si="4"/>
        <v>0</v>
      </c>
      <c r="H61" s="45"/>
      <c r="I61" s="9">
        <v>0</v>
      </c>
      <c r="J61" s="9">
        <v>0</v>
      </c>
    </row>
    <row r="62" spans="1:10" ht="18.75" customHeight="1" x14ac:dyDescent="0.2">
      <c r="A62" s="10" t="s">
        <v>52</v>
      </c>
      <c r="B62" s="10" t="s">
        <v>52</v>
      </c>
      <c r="C62" s="10" t="s">
        <v>52</v>
      </c>
      <c r="D62" s="11" t="s">
        <v>51</v>
      </c>
      <c r="E62" s="11" t="s">
        <v>52</v>
      </c>
      <c r="F62" s="11" t="s">
        <v>52</v>
      </c>
      <c r="G62" s="12">
        <f>G13+G45+G50</f>
        <v>19029774</v>
      </c>
      <c r="H62" s="12">
        <f>H13+H45+H50</f>
        <v>18720074</v>
      </c>
      <c r="I62" s="12">
        <f>I13+I45+I50</f>
        <v>509700</v>
      </c>
      <c r="J62" s="12">
        <f>J13+J45+J50</f>
        <v>300000</v>
      </c>
    </row>
    <row r="63" spans="1:10" ht="12.75" customHeight="1" x14ac:dyDescent="0.2">
      <c r="A63" s="41"/>
      <c r="B63" s="41"/>
      <c r="C63" s="41"/>
      <c r="D63" s="42"/>
      <c r="E63" s="42"/>
      <c r="F63" s="42"/>
      <c r="G63" s="40"/>
      <c r="H63" s="40"/>
      <c r="I63" s="40"/>
      <c r="J63" s="40"/>
    </row>
    <row r="64" spans="1:10" s="20" customFormat="1" ht="69" customHeight="1" x14ac:dyDescent="0.3">
      <c r="A64" s="18" t="s">
        <v>53</v>
      </c>
      <c r="B64" s="18"/>
      <c r="C64" s="19"/>
      <c r="D64" s="19"/>
      <c r="E64" s="18"/>
      <c r="F64" s="19"/>
      <c r="G64" s="19"/>
      <c r="I64" s="18" t="s">
        <v>119</v>
      </c>
    </row>
  </sheetData>
  <mergeCells count="30">
    <mergeCell ref="A7:J7"/>
    <mergeCell ref="I2:J2"/>
    <mergeCell ref="I3:J3"/>
    <mergeCell ref="A5:J5"/>
    <mergeCell ref="A6:J6"/>
    <mergeCell ref="G10:G11"/>
    <mergeCell ref="H10:H11"/>
    <mergeCell ref="I10:J10"/>
    <mergeCell ref="A10:A11"/>
    <mergeCell ref="B10:B11"/>
    <mergeCell ref="C10:C11"/>
    <mergeCell ref="D10:D11"/>
    <mergeCell ref="E10:E11"/>
    <mergeCell ref="F10:F11"/>
    <mergeCell ref="E41:E42"/>
    <mergeCell ref="F41:F42"/>
    <mergeCell ref="E21:E25"/>
    <mergeCell ref="F21:F25"/>
    <mergeCell ref="A25:A27"/>
    <mergeCell ref="B25:B27"/>
    <mergeCell ref="C25:C27"/>
    <mergeCell ref="D25:D27"/>
    <mergeCell ref="A53:A61"/>
    <mergeCell ref="B53:B61"/>
    <mergeCell ref="C53:C61"/>
    <mergeCell ref="D53:D61"/>
    <mergeCell ref="A38:A39"/>
    <mergeCell ref="B38:B39"/>
    <mergeCell ref="C38:C39"/>
    <mergeCell ref="D38:D39"/>
  </mergeCells>
  <pageMargins left="0.19685039370078741" right="0.19685039370078741" top="0.78740157480314965" bottom="0.19685039370078741" header="0" footer="0"/>
  <pageSetup paperSize="9" scale="80" fitToHeight="50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2</vt:i4>
      </vt:variant>
    </vt:vector>
  </HeadingPairs>
  <TitlesOfParts>
    <vt:vector size="3" baseType="lpstr">
      <vt:lpstr>ПОЧАТКОВИЙ</vt:lpstr>
      <vt:lpstr>ПОЧАТКОВИЙ!Заголовки_для_друку</vt:lpstr>
      <vt:lpstr>ПОЧАТКОВИЙ!Область_друку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Пользователь</cp:lastModifiedBy>
  <cp:lastPrinted>2022-12-26T10:49:36Z</cp:lastPrinted>
  <dcterms:created xsi:type="dcterms:W3CDTF">2020-12-26T13:55:47Z</dcterms:created>
  <dcterms:modified xsi:type="dcterms:W3CDTF">2022-12-26T10:49:38Z</dcterms:modified>
</cp:coreProperties>
</file>