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ФОРМУВАННЯ БЮДЖЕТУ\РІШЕННЯ С-Р\SESIA 2025\№ 27-9 від 24.12.2024 ПРО БЮДЖЕТ ТЕРИТОРІАЛЬНОЇ ГРОМАДИ 2025\ОРИГІНАЛ\на сайт\ПРОЄКТ\"/>
    </mc:Choice>
  </mc:AlternateContent>
  <bookViews>
    <workbookView xWindow="-105" yWindow="-105" windowWidth="23250" windowHeight="12570"/>
  </bookViews>
  <sheets>
    <sheet name="ПОЧАТКОВИЙ" sheetId="17" r:id="rId1"/>
  </sheets>
  <definedNames>
    <definedName name="_xlnm.Print_Titles" localSheetId="0">ПОЧАТКОВИЙ!$10:$12</definedName>
    <definedName name="_xlnm.Print_Area" localSheetId="0">ПОЧАТКОВИЙ!$A$1:$J$62</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27" i="17" l="1"/>
  <c r="H45" i="17" l="1"/>
  <c r="H17" i="17" l="1"/>
  <c r="H37" i="17"/>
  <c r="H36" i="17"/>
  <c r="H28" i="17"/>
  <c r="G59" i="17" l="1"/>
  <c r="G58" i="17"/>
  <c r="G57" i="17"/>
  <c r="G56" i="17"/>
  <c r="G55" i="17"/>
  <c r="G54" i="17"/>
  <c r="G53" i="17"/>
  <c r="G52" i="17"/>
  <c r="G50" i="17" s="1"/>
  <c r="G49" i="17" s="1"/>
  <c r="H51" i="17"/>
  <c r="G51" i="17"/>
  <c r="J50" i="17"/>
  <c r="J49" i="17" s="1"/>
  <c r="I50" i="17"/>
  <c r="I49" i="17" s="1"/>
  <c r="H50" i="17"/>
  <c r="H49" i="17" s="1"/>
  <c r="H48" i="17"/>
  <c r="G48" i="17"/>
  <c r="H47" i="17"/>
  <c r="G47" i="17"/>
  <c r="G46" i="17"/>
  <c r="G45" i="17" s="1"/>
  <c r="G44" i="17" s="1"/>
  <c r="J45" i="17"/>
  <c r="J44" i="17" s="1"/>
  <c r="I45" i="17"/>
  <c r="I44" i="17" s="1"/>
  <c r="H44" i="17"/>
  <c r="G43" i="17"/>
  <c r="G42" i="17"/>
  <c r="G41" i="17"/>
  <c r="G40" i="17"/>
  <c r="J39" i="17"/>
  <c r="I39" i="17"/>
  <c r="I14" i="17" s="1"/>
  <c r="I13" i="17" s="1"/>
  <c r="H39" i="17"/>
  <c r="G39" i="17" s="1"/>
  <c r="G38" i="17"/>
  <c r="G37" i="17"/>
  <c r="G36" i="17"/>
  <c r="G35" i="17"/>
  <c r="G34" i="17"/>
  <c r="H33" i="17"/>
  <c r="G33" i="17"/>
  <c r="G32" i="17"/>
  <c r="G31" i="17"/>
  <c r="G30" i="17"/>
  <c r="G29" i="17"/>
  <c r="G28" i="17"/>
  <c r="G27" i="17"/>
  <c r="H26" i="17"/>
  <c r="G26" i="17"/>
  <c r="H25" i="17"/>
  <c r="G25" i="17"/>
  <c r="G24" i="17"/>
  <c r="H23" i="17"/>
  <c r="G23" i="17" s="1"/>
  <c r="H22" i="17"/>
  <c r="G22" i="17" s="1"/>
  <c r="G21" i="17"/>
  <c r="G20" i="17"/>
  <c r="H19" i="17"/>
  <c r="G19" i="17"/>
  <c r="G18" i="17"/>
  <c r="H14" i="17"/>
  <c r="H13" i="17" s="1"/>
  <c r="H60" i="17" s="1"/>
  <c r="G17" i="17"/>
  <c r="G16" i="17"/>
  <c r="G15" i="17"/>
  <c r="J14" i="17"/>
  <c r="J13" i="17" s="1"/>
  <c r="G14" i="17" l="1"/>
  <c r="G13" i="17" s="1"/>
  <c r="G60" i="17" s="1"/>
  <c r="I60" i="17"/>
  <c r="J60" i="17"/>
</calcChain>
</file>

<file path=xl/sharedStrings.xml><?xml version="1.0" encoding="utf-8"?>
<sst xmlns="http://schemas.openxmlformats.org/spreadsheetml/2006/main" count="248" uniqueCount="207">
  <si>
    <t>03525000000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</si>
  <si>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</si>
  <si>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</si>
  <si>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</si>
  <si>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</si>
  <si>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</si>
  <si>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</si>
  <si>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</si>
  <si>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</si>
  <si>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</si>
  <si>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</si>
  <si>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</si>
  <si>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</si>
  <si>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</si>
  <si>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</si>
  <si>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</si>
  <si>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Боратинська сiльська рада</t>
  </si>
  <si>
    <t>0111142</t>
  </si>
  <si>
    <t>1142</t>
  </si>
  <si>
    <t>0990</t>
  </si>
  <si>
    <t>Інші програми та заходи у сфері освіти</t>
  </si>
  <si>
    <t>0112111</t>
  </si>
  <si>
    <t>2111</t>
  </si>
  <si>
    <t>0726</t>
  </si>
  <si>
    <t>Первинна медична допомога населенню, що надається центрами первинної медичної (медико-санітарної) допомоги</t>
  </si>
  <si>
    <t>0116030</t>
  </si>
  <si>
    <t>6030</t>
  </si>
  <si>
    <t>0620</t>
  </si>
  <si>
    <t>Організація благоустрою населених пунктів</t>
  </si>
  <si>
    <t>0116084</t>
  </si>
  <si>
    <t>6084</t>
  </si>
  <si>
    <t>0610</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</si>
  <si>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</si>
  <si>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Програма підтримки індивідуального житлового  будівництва на селі "Власний дім"</t>
  </si>
  <si>
    <t>0117130</t>
  </si>
  <si>
    <t>7130</t>
  </si>
  <si>
    <t>0421</t>
  </si>
  <si>
    <t>Здійснення заходів із землеустрою</t>
  </si>
  <si>
    <t>0117670</t>
  </si>
  <si>
    <t>7670</t>
  </si>
  <si>
    <t>0490</t>
  </si>
  <si>
    <t>Внески до статутного капіталу суб`єктів господарювання</t>
  </si>
  <si>
    <t>Програма підтримки комунального підприємства "Боратин" на 2019-2021 роки</t>
  </si>
  <si>
    <t>0117693</t>
  </si>
  <si>
    <t>7693</t>
  </si>
  <si>
    <t>Інші заходи, пов`язані з економічною діяльністю</t>
  </si>
  <si>
    <t>0118340</t>
  </si>
  <si>
    <t>8340</t>
  </si>
  <si>
    <t>0540</t>
  </si>
  <si>
    <t>Природоохоронні заходи за рахунок цільових фондів</t>
  </si>
  <si>
    <t>Рішення сільської ради від 30.05.2018  № 4/357</t>
  </si>
  <si>
    <t>УСЬОГО</t>
  </si>
  <si>
    <t>X</t>
  </si>
  <si>
    <t>0118831</t>
  </si>
  <si>
    <t>8831</t>
  </si>
  <si>
    <t>1060</t>
  </si>
  <si>
    <t>Надання довгострокових кредитів індивідуальним забудовникам житла на селі</t>
  </si>
  <si>
    <t>0118832</t>
  </si>
  <si>
    <t>8832</t>
  </si>
  <si>
    <t>Повернення довгострокових кредитів, наданих індивідуальним забудовникам житла на селі</t>
  </si>
  <si>
    <t>0110000</t>
  </si>
  <si>
    <t>Додаток № 7</t>
  </si>
  <si>
    <t>0117110</t>
  </si>
  <si>
    <t>7110</t>
  </si>
  <si>
    <t>Реалізація програм в галузі сільського господарства</t>
  </si>
  <si>
    <t>0117350</t>
  </si>
  <si>
    <t>7350</t>
  </si>
  <si>
    <t>0443</t>
  </si>
  <si>
    <t>Розроблення схем планування та забудови територій (містобудівної документації)</t>
  </si>
  <si>
    <t>0113242</t>
  </si>
  <si>
    <t>3242</t>
  </si>
  <si>
    <t>1090</t>
  </si>
  <si>
    <t>Інші заходи у сфері соціального захисту і соціального забезпечення</t>
  </si>
  <si>
    <t>Комплексна програма розвитку галузі агропромислового комплексу громади на 2021-2023 роки</t>
  </si>
  <si>
    <t>0116083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</si>
  <si>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</si>
  <si>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</si>
  <si>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1000000</t>
  </si>
  <si>
    <t>Відділ культури та молодіжної політики Боратинської сільської ради</t>
  </si>
  <si>
    <t>1010000</t>
  </si>
  <si>
    <t>1015061</t>
  </si>
  <si>
    <t>5061</t>
  </si>
  <si>
    <t>0810</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</si>
  <si>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</si>
  <si>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Програма розвитку фізичної культури і спорту громади на 2021-2023 роки</t>
  </si>
  <si>
    <t>3700000</t>
  </si>
  <si>
    <t>Відділ фінансів Боратинської сільської ради</t>
  </si>
  <si>
    <t>3710000</t>
  </si>
  <si>
    <t>3719770</t>
  </si>
  <si>
    <t>9770</t>
  </si>
  <si>
    <t>0180</t>
  </si>
  <si>
    <t>Інші субвенції з місцевого бюджету</t>
  </si>
  <si>
    <t>0111021</t>
  </si>
  <si>
    <t>1021</t>
  </si>
  <si>
    <t>0921</t>
  </si>
  <si>
    <t>Надання загальної середньої освіти закладами загальної середньої освіти</t>
  </si>
  <si>
    <t>0116082</t>
  </si>
  <si>
    <t>Рішення сільської ради від 03.03.2021  №4/6</t>
  </si>
  <si>
    <t>0113140</t>
  </si>
  <si>
    <t>3140</t>
  </si>
  <si>
    <t>1040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</si>
  <si>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</si>
  <si>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0116071</t>
  </si>
  <si>
    <t>6071</t>
  </si>
  <si>
    <t>0640</t>
  </si>
  <si>
    <t>6082</t>
  </si>
  <si>
    <t>Придбання житла для окремих категорій населення відповідно до законодавства</t>
  </si>
  <si>
    <t>3719800</t>
  </si>
  <si>
    <t>9800</t>
  </si>
  <si>
    <t>Субвенція з місцевого бюджету державному бюджету на виконання програм соціально-економічного розвитку регіонів</t>
  </si>
  <si>
    <t>Програма покращення функціонування Центру обслуговування платників Луцької державної податкової інспекції на 2020-2023 роки</t>
  </si>
  <si>
    <t xml:space="preserve">Рішення сільської ради від 10.07.2020  №16/7  </t>
  </si>
  <si>
    <t>1014082</t>
  </si>
  <si>
    <t>4082</t>
  </si>
  <si>
    <t>0829</t>
  </si>
  <si>
    <t>Інші заходи в галузі культури і мистецтва</t>
  </si>
  <si>
    <t>Сергій ЯРУЧИК</t>
  </si>
  <si>
    <t>Цільова соціальна програма забезпечення житлом дітей-сиріт, дітей позбавлених батьківського піклування та осіб з їх числа на 2021-2023 роки</t>
  </si>
  <si>
    <t xml:space="preserve">Рішення сільської ради від 24.03.2021 №5/4 </t>
  </si>
  <si>
    <t xml:space="preserve">Рішення сільської ради від 24.03.2021  №5/6 </t>
  </si>
  <si>
    <t xml:space="preserve">Рішення сільської ради від 24.03.2021 №5/9 </t>
  </si>
  <si>
    <t>0118330</t>
  </si>
  <si>
    <t>8330</t>
  </si>
  <si>
    <t>Інша діяльність у сфері екології та охорони природних ресурсів</t>
  </si>
  <si>
    <t>0113032</t>
  </si>
  <si>
    <t>3032</t>
  </si>
  <si>
    <t>1070</t>
  </si>
  <si>
    <t>Надання пільг окремим категоріям громадян з оплати послуг зв`язку</t>
  </si>
  <si>
    <t>Додаток №7</t>
  </si>
  <si>
    <t>1013133</t>
  </si>
  <si>
    <t>3133</t>
  </si>
  <si>
    <t>Інші заходи та заклади молодіжної політики</t>
  </si>
  <si>
    <t>0113035</t>
  </si>
  <si>
    <t>3035</t>
  </si>
  <si>
    <t>Компенсаційні виплати за пільговий проїзд окремих категорій громадян на залізничному транспорті</t>
  </si>
  <si>
    <t>0113230</t>
  </si>
  <si>
    <t>3230</t>
  </si>
  <si>
    <t>Видатки, пов`язані з наданням підтримки внутрішньо перемішеним та/або евакуйованим особам у зв`язку із введенням воєнного стану</t>
  </si>
  <si>
    <t>0118240</t>
  </si>
  <si>
    <t>8240</t>
  </si>
  <si>
    <t>0380</t>
  </si>
  <si>
    <t>Заходи та роботи з територіальної оборони</t>
  </si>
  <si>
    <t>Програма заходів територіальної оборони Боратинської
сільської на 2022-2024 роки</t>
  </si>
  <si>
    <t>Рішення виконавчого комітету сільської ради від 03.06.2022 № 108</t>
  </si>
  <si>
    <t>Програма "Охорона навколишнього природного середовища на 2022 рік"</t>
  </si>
  <si>
    <t>Програма протидії екстремістським та терористичним проявам у Боратинській територіальній громаді  на 2022 - 2024 роки</t>
  </si>
  <si>
    <t>до рішення сільської ради "Про бюджет сільської територіальної громади на 2023 рік"</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</si>
  <si>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t>
  </si>
  <si>
    <t>Програма "Охорона навколишнього природного середовища на 2023-2025 роки"</t>
  </si>
  <si>
    <t>0110180</t>
  </si>
  <si>
    <t>0133</t>
  </si>
  <si>
    <t>Інша діяльність у сфері державного управління</t>
  </si>
  <si>
    <t>Рішення сільської ради від 23.12.2022 № 14/9</t>
  </si>
  <si>
    <t xml:space="preserve">до рішення сільської ради </t>
  </si>
  <si>
    <t xml:space="preserve">Програма підтримки та розвитку молодіжної політики Боратинської сільської ради на 2024-2028 роки
</t>
  </si>
  <si>
    <t xml:space="preserve">Програма „Підтримки органів виконавчої влади Луцького району на 2024 рік" </t>
  </si>
  <si>
    <t>Програма "Поліцейський офіцерм громади" Боратинської сільської ради на 2023-2025 роки</t>
  </si>
  <si>
    <t xml:space="preserve">Програми розвитку фізичної культури, спорту та національно-патріотичного виховання Боратинської територіальної громади на 2024-2028 роки </t>
  </si>
  <si>
    <t xml:space="preserve">Програма розвитку культури Боратинської сільської ради на 2024-2028 роки </t>
  </si>
  <si>
    <t>0118220</t>
  </si>
  <si>
    <t>8220</t>
  </si>
  <si>
    <t>Заходи та роботи з мобілізаційної підготовки місцевого значення</t>
  </si>
  <si>
    <t>Програма надання одноразової допомоги дітям сиротам і дітям позбавлених батьківського піклування після досягнення 18-річного віку на території Боратинської сільської ради на 2024-2026 роки</t>
  </si>
  <si>
    <t>0113160</t>
  </si>
  <si>
    <t>3160</t>
  </si>
  <si>
    <t>1010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</si>
  <si>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</si>
  <si>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 xml:space="preserve">Програма підтримки індивідуального житлового  будівництва на селі </t>
  </si>
  <si>
    <t>Програма забезпечення виконання заходів мобілізаційної підготовки, підготовки молоді до військової служби, проведення призову громадян на військову службу, приписки громадян до призовної дільниці та соціальної підтримки сімей військовослужбовців, які прийняті на військову службу за контрактом на території Боратинської територіальної громади на 2024-2026 роки</t>
  </si>
  <si>
    <t xml:space="preserve">Рішення сільської ради від </t>
  </si>
  <si>
    <t>Програма забезпечення особистої безпеки громадян та протидії злочинності на території Боратинської громади на 2024 рік</t>
  </si>
  <si>
    <t xml:space="preserve">Рішення сільської ради від 22.12.2023 № 20/18  </t>
  </si>
  <si>
    <t>Програма висвітлення діяльності Боратинської сільської ради на 2024-2026 роки</t>
  </si>
  <si>
    <t>Рішення сільської ради від 22.12.2023 № 20/17</t>
  </si>
  <si>
    <t>Програма благоустрою, озелененню, поліпшення стану довкілля населених пунктів Боратинської сільської ради на 2024-2026 роки</t>
  </si>
  <si>
    <t>Рішення сільської ради від 22.12.2023 № 20/15</t>
  </si>
  <si>
    <t xml:space="preserve">Програма захисту населення і території Боратинської сільської територіальної громади від надзвичайних ситуацій техногенного і природного характеру на 2024-2025 роки </t>
  </si>
  <si>
    <t>Рішення сільської ради від 22.12.2023 № 20/14</t>
  </si>
  <si>
    <t>Рішення сільської ради від 22.12.2023 № 20/4</t>
  </si>
  <si>
    <t>Програма соціального захисту населення Боратинської сільської ради на 2024-2026 роки</t>
  </si>
  <si>
    <t>Рішення сільської ради від 22.12.2023 № 20/5</t>
  </si>
  <si>
    <t>Програма оздоровлення та відпочинку дітей Боратинської сільської ради на 2024-2026 роки</t>
  </si>
  <si>
    <t>Рішення сільської ради від 22.12.2023 № 20/6</t>
  </si>
  <si>
    <t>Рішення сільської ради від 25.08.2023 № 18/5           Рішення сільської ради від 10.11.2023 № 19/3                    Рішення сільської ради від 22.12.2023 № 20/3</t>
  </si>
  <si>
    <t>Програма забезпечення громадян Боратинської сільської ради, які страждають на рідкісні (орфанні) захворювання, лікарськими засобами на 2023-2025 роки</t>
  </si>
  <si>
    <t>Рішення сільської ради від 22.12.2022 № 14/7  Рішення сільської ради від 13.07.2023 № 17/8</t>
  </si>
  <si>
    <t xml:space="preserve">Рішення сільської ради від 23.12.2022 № 14/10      </t>
  </si>
  <si>
    <t>Рішення сільської ради від 22.12.2023 № 20/7</t>
  </si>
  <si>
    <t>Рішення сільської ради від 22.12.2023 № 20/8</t>
  </si>
  <si>
    <t>Рішення сільської ради від 22.12.2023 № 20/9</t>
  </si>
  <si>
    <t>Рішення сільської ради від 22.12.2023 № 20/10</t>
  </si>
  <si>
    <t>Рішення сільської ради від 22.12.2023 № 20/</t>
  </si>
  <si>
    <t>Комплексна програма розвитку галузі агропромислового комплексу сільської ради на 2024-2026 роки</t>
  </si>
  <si>
    <t xml:space="preserve">Рішення сільської ради від 22.12.2023 № 20/13 </t>
  </si>
  <si>
    <t>Рішення виконавчого комітету сільської ради від 03.10.2022 № 313   Рішення сільської ради від 10.11.2023 № 19/7</t>
  </si>
  <si>
    <t xml:space="preserve">Програма фнансової підтримки виробничо-комунального підприємства "Грань" на 2023-2025 роки </t>
  </si>
  <si>
    <t>Рішення сільської ради від 25.08.2023 № 18/4</t>
  </si>
  <si>
    <t>"Про бюджет сільської територіальної громади на 2025 рік"</t>
  </si>
  <si>
    <t xml:space="preserve">Розподіл витрат бюджету сільської територіальної громади на реалізацію місцевих програм у 2025 році </t>
  </si>
  <si>
    <t>Рішення сільської ради від 22.12.2024  № 20/</t>
  </si>
  <si>
    <t>Програма розвитку та підтримки обдарованих і талановитих учнів Боратинської сільської ради на 2025-2027 роки</t>
  </si>
  <si>
    <t>Програма надання фінансової підтримки комунальному некомерційному підприємству «Центр первинної медико-санітарної допомоги Боратинської сільської ради» на 2025-2026 роки</t>
  </si>
  <si>
    <t>Програма відшкодування різниці в тарифах на послуги централізованого водовідведення виробничо-комунального підприємства  «Грань» на 2025 рік</t>
  </si>
  <si>
    <t>Програма фінансової підтримки комунального підприємства "Боратин" на 2025 рік</t>
  </si>
  <si>
    <t xml:space="preserve">Програма підтримки Збройних сил України, інших військових та добровольчих формувань, територіальної оборони
на 2025-2027 роки 
</t>
  </si>
  <si>
    <t xml:space="preserve">Рішення сільської ради від 23.12.2024 № </t>
  </si>
  <si>
    <t>Сільський голова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</si>
</sst>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quot;-&quot;"/>
  </numFmts>
  <fonts count="11" x14ac:knownFonts="1">
    <font>
      <sz val="10"/>
      <color theme="1"/>
      <name val="Calibri"/>
      <family val="2"/>
      <charset val="204"/>
      <scheme val="minor"/>
    </font>
    <font>
      <b/>
      <sz val="10"/>
      <color indexed="8"/>
      <name val="Calibri"/>
      <family val="2"/>
      <charset val="204"/>
    </font>
    <font>
      <sz val="8"/>
      <color indexed="8"/>
      <name val="Calibri"/>
      <family val="2"/>
      <charset val="204"/>
    </font>
    <font>
      <sz val="10"/>
      <name val="Arial Cyr"/>
      <charset val="204"/>
    </font>
    <font>
      <sz val="10"/>
      <color indexed="8"/>
      <name val="Times New Roman"/>
      <family val="1"/>
      <charset val="204"/>
    </font>
    <font>
      <b/>
      <sz val="14"/>
      <color indexed="8"/>
      <name val="Times New Roman"/>
      <family val="1"/>
      <charset val="204"/>
    </font>
    <font>
      <b/>
      <sz val="14"/>
      <color indexed="8"/>
      <name val="Times New Roman"/>
      <family val="1"/>
      <charset val="204"/>
    </font>
    <font>
      <sz val="14"/>
      <color indexed="8"/>
      <name val="Times New Roman"/>
      <family val="1"/>
      <charset val="204"/>
    </font>
    <font>
      <sz val="10"/>
      <name val="Helv"/>
      <charset val="204"/>
    </font>
    <font>
      <sz val="10"/>
      <name val="Arial"/>
      <family val="2"/>
      <charset val="204"/>
    </font>
    <font>
      <sz val="10"/>
      <color indexed="8"/>
      <name val="Calibri"/>
      <family val="2"/>
      <charset val="204"/>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3" fillId="0" borderId="0"/>
    <xf numFmtId="0" fontId="8" fillId="0" borderId="0"/>
    <xf numFmtId="0" fontId="9" fillId="0" borderId="0"/>
  </cellStyleXfs>
  <cellXfs count="113">
    <xf numFmtId="0" fontId="0" fillId="0" borderId="0" xfId="0"/>
    <xf numFmtId="0" fontId="0" fillId="2" borderId="0" xfId="0" applyFill="1"/>
    <xf numFmtId="0" fontId="0" fillId="2" borderId="0" xfId="0" applyFill="1" applyAlignment="1">
      <alignment horizontal="right"/>
    </xf>
    <xf numFmtId="0" fontId="1" fillId="2" borderId="1" xfId="0" applyFont="1" applyFill="1" applyBorder="1" applyAlignment="1">
      <alignment vertical="center"/>
    </xf>
    <xf numFmtId="0" fontId="1" fillId="2" borderId="1" xfId="0" applyFont="1" applyFill="1" applyBorder="1" applyAlignment="1">
      <alignment vertical="center" wrapText="1"/>
    </xf>
    <xf numFmtId="164" fontId="1" fillId="2" borderId="1" xfId="0" applyNumberFormat="1" applyFont="1" applyFill="1" applyBorder="1" applyAlignment="1">
      <alignment horizontal="right" vertical="center" wrapText="1"/>
    </xf>
    <xf numFmtId="0" fontId="0" fillId="2" borderId="1" xfId="0" applyFill="1" applyBorder="1" applyAlignment="1">
      <alignment vertical="center"/>
    </xf>
    <xf numFmtId="0" fontId="0" fillId="2" borderId="1" xfId="0" applyFill="1" applyBorder="1" applyAlignment="1">
      <alignment vertical="center" wrapText="1"/>
    </xf>
    <xf numFmtId="164" fontId="0" fillId="2" borderId="1" xfId="0" applyNumberFormat="1" applyFill="1" applyBorder="1" applyAlignment="1">
      <alignment horizontal="right" vertical="center" wrapText="1"/>
    </xf>
    <xf numFmtId="164" fontId="0" fillId="2" borderId="1" xfId="0" applyNumberFormat="1" applyFill="1" applyBorder="1" applyAlignment="1">
      <alignment horizontal="right" vertical="center"/>
    </xf>
    <xf numFmtId="0" fontId="1" fillId="2" borderId="1" xfId="0" applyFont="1" applyFill="1" applyBorder="1" applyAlignment="1">
      <alignment horizontal="center"/>
    </xf>
    <xf numFmtId="0" fontId="1" fillId="2" borderId="1" xfId="0" applyFont="1" applyFill="1" applyBorder="1"/>
    <xf numFmtId="164" fontId="1" fillId="2" borderId="1" xfId="0" applyNumberFormat="1" applyFont="1" applyFill="1" applyBorder="1" applyAlignment="1">
      <alignment horizontal="right"/>
    </xf>
    <xf numFmtId="0" fontId="3" fillId="0" borderId="0" xfId="1"/>
    <xf numFmtId="0" fontId="4" fillId="0" borderId="0" xfId="1" applyNumberFormat="1" applyFont="1" applyFill="1" applyBorder="1" applyAlignment="1" applyProtection="1">
      <alignment wrapText="1"/>
    </xf>
    <xf numFmtId="0" fontId="0" fillId="2" borderId="2" xfId="0" quotePrefix="1" applyFont="1" applyFill="1" applyBorder="1" applyAlignment="1">
      <alignment horizontal="center"/>
    </xf>
    <xf numFmtId="0" fontId="0" fillId="2" borderId="1" xfId="0" applyFill="1" applyBorder="1" applyAlignment="1">
      <alignment horizontal="center"/>
    </xf>
    <xf numFmtId="0" fontId="4" fillId="0" borderId="0" xfId="1" applyNumberFormat="1" applyFont="1" applyFill="1" applyBorder="1" applyAlignment="1" applyProtection="1"/>
    <xf numFmtId="0" fontId="6" fillId="2" borderId="0" xfId="0" applyFont="1" applyFill="1" applyAlignment="1">
      <alignment horizontal="left"/>
    </xf>
    <xf numFmtId="0" fontId="7" fillId="2" borderId="0" xfId="0" applyFont="1" applyFill="1"/>
    <xf numFmtId="0" fontId="7" fillId="0" borderId="0" xfId="0" applyFont="1"/>
    <xf numFmtId="49" fontId="1" fillId="2" borderId="1" xfId="0" applyNumberFormat="1" applyFont="1" applyFill="1" applyBorder="1" applyAlignment="1">
      <alignment vertical="center"/>
    </xf>
    <xf numFmtId="0" fontId="0" fillId="0" borderId="1" xfId="0" quotePrefix="1" applyBorder="1" applyAlignment="1">
      <alignment horizontal="left" vertical="center" wrapText="1"/>
    </xf>
    <xf numFmtId="4" fontId="0" fillId="0" borderId="1" xfId="0" quotePrefix="1" applyNumberFormat="1" applyBorder="1" applyAlignment="1">
      <alignment horizontal="left" vertical="center" wrapText="1"/>
    </xf>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wrapText="1"/>
    </xf>
    <xf numFmtId="4" fontId="1" fillId="0" borderId="1" xfId="0" quotePrefix="1" applyNumberFormat="1" applyFont="1" applyBorder="1" applyAlignment="1">
      <alignment vertical="center" wrapText="1"/>
    </xf>
    <xf numFmtId="0" fontId="1" fillId="0" borderId="1" xfId="0" quotePrefix="1" applyFont="1" applyBorder="1" applyAlignment="1">
      <alignment horizontal="left" vertical="center" wrapText="1"/>
    </xf>
    <xf numFmtId="0" fontId="1" fillId="2" borderId="1" xfId="0" quotePrefix="1" applyFont="1" applyFill="1" applyBorder="1" applyAlignment="1">
      <alignment horizontal="left" vertical="center" wrapText="1"/>
    </xf>
    <xf numFmtId="0" fontId="1" fillId="2" borderId="1" xfId="0" applyFont="1" applyFill="1" applyBorder="1" applyAlignment="1">
      <alignment horizontal="left" vertical="center" wrapText="1"/>
    </xf>
    <xf numFmtId="4" fontId="1" fillId="2" borderId="1" xfId="0" applyNumberFormat="1" applyFont="1" applyFill="1" applyBorder="1" applyAlignment="1">
      <alignment horizontal="left" vertical="center" wrapText="1"/>
    </xf>
    <xf numFmtId="4" fontId="1" fillId="2" borderId="1" xfId="0" quotePrefix="1"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0" borderId="0" xfId="0" applyAlignment="1">
      <alignment horizontal="left"/>
    </xf>
    <xf numFmtId="0" fontId="0" fillId="2" borderId="1" xfId="0" quotePrefix="1" applyFill="1" applyBorder="1" applyAlignment="1">
      <alignment horizontal="left" vertical="center" wrapText="1"/>
    </xf>
    <xf numFmtId="4" fontId="0" fillId="2" borderId="1" xfId="0" quotePrefix="1" applyNumberFormat="1" applyFill="1" applyBorder="1" applyAlignment="1">
      <alignment horizontal="left" vertical="center" wrapText="1"/>
    </xf>
    <xf numFmtId="0" fontId="4" fillId="0" borderId="0" xfId="2" applyFont="1" applyAlignment="1"/>
    <xf numFmtId="4" fontId="0" fillId="2" borderId="1" xfId="0" quotePrefix="1" applyNumberFormat="1" applyFill="1" applyBorder="1" applyAlignment="1">
      <alignment vertical="center" wrapText="1"/>
    </xf>
    <xf numFmtId="164" fontId="0" fillId="2" borderId="1" xfId="0" applyNumberFormat="1" applyFont="1" applyFill="1" applyBorder="1" applyAlignment="1">
      <alignment horizontal="right" vertical="center" wrapText="1"/>
    </xf>
    <xf numFmtId="164" fontId="1" fillId="2" borderId="0" xfId="0" applyNumberFormat="1" applyFont="1" applyFill="1" applyBorder="1" applyAlignment="1">
      <alignment horizontal="right"/>
    </xf>
    <xf numFmtId="0" fontId="1" fillId="2" borderId="0" xfId="0" applyFont="1" applyFill="1" applyBorder="1" applyAlignment="1">
      <alignment horizontal="center"/>
    </xf>
    <xf numFmtId="0" fontId="1" fillId="2" borderId="0" xfId="0" applyFont="1" applyFill="1" applyBorder="1"/>
    <xf numFmtId="0" fontId="0" fillId="3" borderId="1" xfId="0" applyFill="1" applyBorder="1" applyAlignment="1">
      <alignment vertical="center" wrapText="1"/>
    </xf>
    <xf numFmtId="164" fontId="0" fillId="3" borderId="1" xfId="0" applyNumberFormat="1" applyFill="1" applyBorder="1" applyAlignment="1">
      <alignment horizontal="right" vertical="center"/>
    </xf>
    <xf numFmtId="0" fontId="0" fillId="2" borderId="3" xfId="0" applyFill="1" applyBorder="1" applyAlignment="1">
      <alignment horizontal="left" vertical="center"/>
    </xf>
    <xf numFmtId="0" fontId="0" fillId="3" borderId="3" xfId="0" applyFill="1" applyBorder="1" applyAlignment="1">
      <alignment vertical="center"/>
    </xf>
    <xf numFmtId="164" fontId="0" fillId="3" borderId="1" xfId="0" applyNumberFormat="1" applyFill="1" applyBorder="1" applyAlignment="1">
      <alignment horizontal="right" vertical="center" wrapText="1"/>
    </xf>
    <xf numFmtId="0" fontId="0" fillId="3" borderId="0" xfId="0" applyFill="1"/>
    <xf numFmtId="0" fontId="0" fillId="3" borderId="1" xfId="0" applyFill="1" applyBorder="1" applyAlignment="1">
      <alignment vertical="center"/>
    </xf>
    <xf numFmtId="0" fontId="0" fillId="3" borderId="1" xfId="0" applyFill="1" applyBorder="1" applyAlignment="1">
      <alignment horizontal="left" vertical="center" wrapText="1"/>
    </xf>
    <xf numFmtId="0" fontId="0" fillId="3" borderId="1" xfId="0" quotePrefix="1" applyFill="1" applyBorder="1" applyAlignment="1">
      <alignment horizontal="left" vertical="center" wrapText="1"/>
    </xf>
    <xf numFmtId="4" fontId="0" fillId="3" borderId="1" xfId="0" quotePrefix="1" applyNumberFormat="1" applyFill="1" applyBorder="1" applyAlignment="1">
      <alignment horizontal="left" vertical="center" wrapText="1"/>
    </xf>
    <xf numFmtId="4" fontId="0" fillId="3" borderId="1" xfId="0" quotePrefix="1" applyNumberFormat="1" applyFill="1" applyBorder="1" applyAlignment="1">
      <alignment vertical="center" wrapText="1"/>
    </xf>
    <xf numFmtId="164" fontId="10" fillId="3" borderId="1" xfId="0" applyNumberFormat="1" applyFont="1" applyFill="1" applyBorder="1" applyAlignment="1">
      <alignment horizontal="right" vertical="center" wrapText="1"/>
    </xf>
    <xf numFmtId="164" fontId="1" fillId="3" borderId="1" xfId="0" applyNumberFormat="1" applyFont="1" applyFill="1" applyBorder="1" applyAlignment="1">
      <alignment horizontal="right" vertical="center" wrapText="1"/>
    </xf>
    <xf numFmtId="164" fontId="10" fillId="2" borderId="1" xfId="0" applyNumberFormat="1" applyFont="1" applyFill="1" applyBorder="1" applyAlignment="1">
      <alignment horizontal="right" vertical="center" wrapText="1"/>
    </xf>
    <xf numFmtId="0" fontId="0" fillId="4" borderId="1" xfId="0" applyFill="1" applyBorder="1" applyAlignment="1">
      <alignment vertical="center" wrapText="1"/>
    </xf>
    <xf numFmtId="0" fontId="0" fillId="0" borderId="1" xfId="0" applyBorder="1"/>
    <xf numFmtId="0" fontId="0" fillId="3" borderId="1" xfId="0" applyFill="1" applyBorder="1"/>
    <xf numFmtId="0" fontId="1" fillId="3" borderId="1" xfId="0" applyFont="1" applyFill="1" applyBorder="1"/>
    <xf numFmtId="0" fontId="4" fillId="3" borderId="0" xfId="1" applyNumberFormat="1" applyFont="1" applyFill="1" applyBorder="1" applyAlignment="1" applyProtection="1"/>
    <xf numFmtId="0" fontId="4" fillId="3" borderId="0" xfId="1" applyNumberFormat="1" applyFont="1" applyFill="1" applyBorder="1" applyAlignment="1" applyProtection="1">
      <alignment wrapText="1"/>
    </xf>
    <xf numFmtId="0" fontId="0" fillId="3" borderId="1" xfId="0" applyFill="1" applyBorder="1" applyAlignment="1">
      <alignment horizontal="center"/>
    </xf>
    <xf numFmtId="0" fontId="1" fillId="3" borderId="1" xfId="0" applyFont="1" applyFill="1" applyBorder="1" applyAlignment="1">
      <alignment vertical="center" wrapText="1"/>
    </xf>
    <xf numFmtId="0" fontId="1" fillId="3" borderId="0" xfId="0" applyFont="1" applyFill="1" applyBorder="1"/>
    <xf numFmtId="0" fontId="6" fillId="3" borderId="0" xfId="0" applyFont="1" applyFill="1" applyAlignment="1">
      <alignment horizontal="left"/>
    </xf>
    <xf numFmtId="0" fontId="7" fillId="2" borderId="0" xfId="0" applyFont="1" applyFill="1" applyAlignment="1">
      <alignment horizontal="left"/>
    </xf>
    <xf numFmtId="0" fontId="0" fillId="3" borderId="0" xfId="0" applyFill="1" applyAlignment="1">
      <alignment horizontal="right"/>
    </xf>
    <xf numFmtId="0" fontId="7" fillId="3" borderId="0" xfId="0" applyFont="1" applyFill="1"/>
    <xf numFmtId="164" fontId="0" fillId="4" borderId="1" xfId="0" applyNumberFormat="1" applyFill="1" applyBorder="1" applyAlignment="1">
      <alignment horizontal="right" vertical="center"/>
    </xf>
    <xf numFmtId="0" fontId="0" fillId="3" borderId="3" xfId="0" applyFill="1" applyBorder="1" applyAlignment="1">
      <alignment horizontal="left" vertical="center"/>
    </xf>
    <xf numFmtId="0" fontId="0" fillId="3" borderId="3" xfId="0" applyFill="1" applyBorder="1" applyAlignment="1">
      <alignment horizontal="left" vertical="center" wrapText="1"/>
    </xf>
    <xf numFmtId="0" fontId="0" fillId="3" borderId="3" xfId="0" applyFill="1" applyBorder="1" applyAlignment="1">
      <alignment vertical="center" wrapText="1"/>
    </xf>
    <xf numFmtId="0" fontId="0" fillId="0" borderId="3" xfId="0" quotePrefix="1" applyBorder="1" applyAlignment="1">
      <alignment horizontal="left" vertical="center" wrapText="1"/>
    </xf>
    <xf numFmtId="0" fontId="0" fillId="2" borderId="3" xfId="0" applyFill="1" applyBorder="1" applyAlignment="1">
      <alignment horizontal="left" vertical="center" wrapText="1"/>
    </xf>
    <xf numFmtId="0" fontId="0" fillId="2" borderId="3" xfId="0" applyFill="1" applyBorder="1" applyAlignment="1">
      <alignment horizontal="center" vertical="center" wrapText="1"/>
    </xf>
    <xf numFmtId="4" fontId="0" fillId="0" borderId="3" xfId="0" quotePrefix="1" applyNumberFormat="1" applyBorder="1" applyAlignment="1">
      <alignment horizontal="left" vertical="center" wrapText="1"/>
    </xf>
    <xf numFmtId="0" fontId="0" fillId="2" borderId="1" xfId="0" applyFill="1" applyBorder="1" applyAlignment="1">
      <alignment horizontal="center" vertical="center" wrapText="1"/>
    </xf>
    <xf numFmtId="0" fontId="4" fillId="0" borderId="0" xfId="1" applyNumberFormat="1" applyFont="1" applyFill="1" applyBorder="1" applyAlignment="1" applyProtection="1">
      <alignment horizontal="left" wrapText="1"/>
    </xf>
    <xf numFmtId="164" fontId="7" fillId="2" borderId="0" xfId="0" applyNumberFormat="1" applyFont="1" applyFill="1"/>
    <xf numFmtId="0" fontId="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3" borderId="1" xfId="0" applyFill="1" applyBorder="1" applyAlignment="1">
      <alignment horizontal="center" vertical="center" wrapText="1"/>
    </xf>
    <xf numFmtId="0" fontId="4" fillId="0" borderId="0" xfId="2" applyFont="1" applyAlignment="1">
      <alignment horizontal="left"/>
    </xf>
    <xf numFmtId="0" fontId="4" fillId="0" borderId="0" xfId="1" applyNumberFormat="1" applyFont="1" applyFill="1" applyBorder="1" applyAlignment="1" applyProtection="1">
      <alignment horizontal="left" wrapText="1"/>
    </xf>
    <xf numFmtId="0" fontId="5" fillId="0" borderId="0" xfId="1" applyNumberFormat="1" applyFont="1" applyFill="1" applyBorder="1" applyAlignment="1" applyProtection="1">
      <alignment horizontal="center" wrapText="1"/>
    </xf>
    <xf numFmtId="0" fontId="5" fillId="0" borderId="0" xfId="1" applyNumberFormat="1" applyFont="1" applyFill="1" applyBorder="1" applyAlignment="1" applyProtection="1">
      <alignment horizontal="center"/>
    </xf>
    <xf numFmtId="0" fontId="2" fillId="3" borderId="1" xfId="0" applyFont="1" applyFill="1" applyBorder="1" applyAlignment="1">
      <alignment horizontal="center" vertical="center" wrapText="1"/>
    </xf>
    <xf numFmtId="0" fontId="0" fillId="3" borderId="3" xfId="0" applyFill="1" applyBorder="1" applyAlignment="1">
      <alignment horizontal="left" vertical="center" wrapText="1"/>
    </xf>
    <xf numFmtId="0" fontId="0" fillId="3" borderId="5" xfId="0" applyFill="1" applyBorder="1" applyAlignment="1">
      <alignment horizontal="left" vertical="center" wrapText="1"/>
    </xf>
    <xf numFmtId="0" fontId="0" fillId="3" borderId="4" xfId="0" applyFill="1" applyBorder="1" applyAlignment="1">
      <alignment horizontal="left" vertical="center" wrapText="1"/>
    </xf>
    <xf numFmtId="0" fontId="0" fillId="3" borderId="3" xfId="0" applyFill="1" applyBorder="1" applyAlignment="1">
      <alignment vertical="center" wrapText="1"/>
    </xf>
    <xf numFmtId="0" fontId="0" fillId="3" borderId="5" xfId="0" applyFill="1" applyBorder="1" applyAlignment="1">
      <alignment vertical="center" wrapText="1"/>
    </xf>
    <xf numFmtId="0" fontId="0" fillId="3" borderId="4" xfId="0" applyFill="1" applyBorder="1" applyAlignment="1">
      <alignment vertical="center" wrapText="1"/>
    </xf>
    <xf numFmtId="0" fontId="0" fillId="0" borderId="3" xfId="0" quotePrefix="1" applyBorder="1" applyAlignment="1">
      <alignment horizontal="left" vertical="center" wrapText="1"/>
    </xf>
    <xf numFmtId="0" fontId="0" fillId="0" borderId="5" xfId="0" quotePrefix="1" applyBorder="1" applyAlignment="1">
      <alignment horizontal="left" vertical="center" wrapText="1"/>
    </xf>
    <xf numFmtId="0" fontId="0" fillId="2" borderId="3" xfId="0" applyFill="1" applyBorder="1" applyAlignment="1">
      <alignment horizontal="left" vertical="center" wrapText="1"/>
    </xf>
    <xf numFmtId="0" fontId="0" fillId="2" borderId="5" xfId="0" applyFill="1" applyBorder="1" applyAlignment="1">
      <alignment horizontal="left" vertical="center" wrapText="1"/>
    </xf>
    <xf numFmtId="0" fontId="0" fillId="2" borderId="3" xfId="0" applyFill="1" applyBorder="1" applyAlignment="1">
      <alignment horizontal="center" vertical="center" wrapText="1"/>
    </xf>
    <xf numFmtId="0" fontId="0" fillId="2" borderId="5" xfId="0" applyFill="1" applyBorder="1" applyAlignment="1">
      <alignment horizontal="center" vertical="center" wrapText="1"/>
    </xf>
    <xf numFmtId="4" fontId="0" fillId="0" borderId="3" xfId="0" quotePrefix="1" applyNumberFormat="1" applyBorder="1" applyAlignment="1">
      <alignment horizontal="left" vertical="center" wrapText="1"/>
    </xf>
    <xf numFmtId="4" fontId="0" fillId="0" borderId="5" xfId="0" quotePrefix="1" applyNumberFormat="1" applyBorder="1" applyAlignment="1">
      <alignment horizontal="left" vertical="center" wrapText="1"/>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2" borderId="3" xfId="0" quotePrefix="1" applyFill="1" applyBorder="1" applyAlignment="1">
      <alignment horizontal="left" vertical="center" wrapText="1"/>
    </xf>
    <xf numFmtId="0" fontId="0" fillId="2" borderId="5" xfId="0" quotePrefix="1" applyFill="1" applyBorder="1" applyAlignment="1">
      <alignment horizontal="left" vertical="center" wrapText="1"/>
    </xf>
    <xf numFmtId="0" fontId="0" fillId="2" borderId="4" xfId="0" quotePrefix="1" applyFill="1" applyBorder="1" applyAlignment="1">
      <alignment horizontal="left" vertical="center" wrapText="1"/>
    </xf>
    <xf numFmtId="4" fontId="0" fillId="2" borderId="3" xfId="0" quotePrefix="1" applyNumberFormat="1" applyFill="1" applyBorder="1" applyAlignment="1">
      <alignment horizontal="left" vertical="center" wrapText="1"/>
    </xf>
    <xf numFmtId="4" fontId="0" fillId="2" borderId="5" xfId="0" quotePrefix="1" applyNumberFormat="1" applyFill="1" applyBorder="1" applyAlignment="1">
      <alignment horizontal="left" vertical="center" wrapText="1"/>
    </xf>
    <xf numFmtId="4" fontId="0" fillId="2" borderId="4" xfId="0" quotePrefix="1" applyNumberFormat="1" applyFill="1" applyBorder="1" applyAlignment="1">
      <alignment horizontal="left" vertical="center" wrapText="1"/>
    </xf>
    <xf numFmtId="4" fontId="0" fillId="2" borderId="3" xfId="0" quotePrefix="1" applyNumberFormat="1" applyFill="1" applyBorder="1" applyAlignment="1">
      <alignment vertical="center" wrapText="1"/>
    </xf>
    <xf numFmtId="4" fontId="0" fillId="2" borderId="5" xfId="0" quotePrefix="1" applyNumberFormat="1" applyFill="1" applyBorder="1" applyAlignment="1">
      <alignment vertical="center" wrapText="1"/>
    </xf>
    <xf numFmtId="4" fontId="0" fillId="2" borderId="4" xfId="0" quotePrefix="1" applyNumberFormat="1" applyFill="1" applyBorder="1" applyAlignment="1">
      <alignment vertical="center" wrapText="1"/>
    </xf>
  </cellXfs>
  <cellStyles count="4">
    <cellStyle name="Звичайний" xfId="0" builtinId="0"/>
    <cellStyle name="Звичайний 2" xfId="1"/>
    <cellStyle name="Обычный 2" xfId="3"/>
    <cellStyle name="Обычный_Лист1_Лист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
  <sheetViews>
    <sheetView tabSelected="1" zoomScale="87" zoomScaleNormal="87" workbookViewId="0">
      <pane xSplit="7" ySplit="12" topLeftCell="H13" activePane="bottomRight" state="frozen"/>
      <selection pane="topRight" activeCell="H1" sqref="H1"/>
      <selection pane="bottomLeft" activeCell="A15" sqref="A15"/>
      <selection pane="bottomRight" activeCell="F17" sqref="F17:F19"/>
    </sheetView>
  </sheetViews>
  <sheetFormatPr defaultColWidth="8.85546875" defaultRowHeight="12.75" x14ac:dyDescent="0.2"/>
  <cols>
    <col min="1" max="3" width="12" style="1" customWidth="1"/>
    <col min="4" max="4" width="40.7109375" style="1" customWidth="1"/>
    <col min="5" max="5" width="31" style="47" customWidth="1"/>
    <col min="6" max="6" width="22.42578125" style="47" customWidth="1"/>
    <col min="7" max="7" width="13.7109375" style="1" customWidth="1"/>
    <col min="8" max="8" width="17.28515625" style="1" customWidth="1"/>
    <col min="9" max="9" width="21" style="1" customWidth="1"/>
    <col min="10" max="10" width="18.140625" style="1" customWidth="1"/>
  </cols>
  <sheetData>
    <row r="1" spans="1:12" ht="17.25" customHeight="1" x14ac:dyDescent="0.2">
      <c r="A1" s="13"/>
      <c r="B1" s="13"/>
      <c r="C1" s="13"/>
      <c r="D1" s="17"/>
      <c r="E1" s="60"/>
      <c r="F1" s="60"/>
      <c r="G1" s="13"/>
      <c r="H1" s="17"/>
      <c r="I1" s="17" t="s">
        <v>61</v>
      </c>
      <c r="J1"/>
    </row>
    <row r="2" spans="1:12" ht="17.25" customHeight="1" x14ac:dyDescent="0.2">
      <c r="A2" s="13"/>
      <c r="B2" s="13"/>
      <c r="C2" s="13"/>
      <c r="D2" s="17"/>
      <c r="E2" s="60"/>
      <c r="F2" s="60"/>
      <c r="G2" s="13"/>
      <c r="H2" s="36"/>
      <c r="I2" s="83" t="s">
        <v>153</v>
      </c>
      <c r="J2" s="83"/>
      <c r="K2" s="36"/>
      <c r="L2" s="36"/>
    </row>
    <row r="3" spans="1:12" ht="27.75" customHeight="1" x14ac:dyDescent="0.2">
      <c r="A3" s="13"/>
      <c r="B3" s="13"/>
      <c r="C3" s="13"/>
      <c r="D3" s="17"/>
      <c r="E3" s="60"/>
      <c r="F3" s="60"/>
      <c r="G3" s="13"/>
      <c r="H3" s="36"/>
      <c r="I3" s="84" t="s">
        <v>197</v>
      </c>
      <c r="J3" s="84"/>
      <c r="K3" s="14"/>
      <c r="L3" s="36"/>
    </row>
    <row r="4" spans="1:12" ht="9" customHeight="1" x14ac:dyDescent="0.2">
      <c r="A4" s="13"/>
      <c r="B4" s="13"/>
      <c r="C4" s="13"/>
      <c r="D4" s="14"/>
      <c r="E4" s="61"/>
      <c r="F4" s="61"/>
      <c r="G4" s="13"/>
      <c r="H4" s="13"/>
      <c r="I4" s="78"/>
      <c r="J4" s="78"/>
    </row>
    <row r="5" spans="1:12" ht="18.75" customHeight="1" x14ac:dyDescent="0.3">
      <c r="A5" s="85" t="s">
        <v>128</v>
      </c>
      <c r="B5" s="85"/>
      <c r="C5" s="85"/>
      <c r="D5" s="85"/>
      <c r="E5" s="85"/>
      <c r="F5" s="85"/>
      <c r="G5" s="85"/>
      <c r="H5" s="85"/>
      <c r="I5" s="85"/>
      <c r="J5" s="85"/>
    </row>
    <row r="6" spans="1:12" ht="22.5" hidden="1" customHeight="1" x14ac:dyDescent="0.3">
      <c r="A6" s="85" t="s">
        <v>146</v>
      </c>
      <c r="B6" s="85"/>
      <c r="C6" s="85"/>
      <c r="D6" s="85"/>
      <c r="E6" s="85"/>
      <c r="F6" s="85"/>
      <c r="G6" s="85"/>
      <c r="H6" s="85"/>
      <c r="I6" s="85"/>
      <c r="J6" s="85"/>
    </row>
    <row r="7" spans="1:12" ht="21.75" customHeight="1" x14ac:dyDescent="0.3">
      <c r="A7" s="86" t="s">
        <v>198</v>
      </c>
      <c r="B7" s="86"/>
      <c r="C7" s="86"/>
      <c r="D7" s="86"/>
      <c r="E7" s="86"/>
      <c r="F7" s="86"/>
      <c r="G7" s="86"/>
      <c r="H7" s="86"/>
      <c r="I7" s="86"/>
      <c r="J7" s="86"/>
    </row>
    <row r="8" spans="1:12" x14ac:dyDescent="0.2">
      <c r="A8" s="15" t="s">
        <v>0</v>
      </c>
      <c r="F8" s="67"/>
      <c r="H8"/>
      <c r="I8"/>
      <c r="J8"/>
    </row>
    <row r="9" spans="1:12" x14ac:dyDescent="0.2">
      <c r="A9" s="1" t="s">
        <v>1</v>
      </c>
      <c r="I9" s="2"/>
      <c r="J9" s="2" t="s">
        <v>2</v>
      </c>
    </row>
    <row r="10" spans="1:12" ht="29.25" customHeight="1" x14ac:dyDescent="0.2">
      <c r="A10" s="80" t="s">
        <v>3</v>
      </c>
      <c r="B10" s="80" t="s">
        <v>4</v>
      </c>
      <c r="C10" s="80" t="s">
        <v>5</v>
      </c>
      <c r="D10" s="81" t="s">
        <v>6</v>
      </c>
      <c r="E10" s="82" t="s">
        <v>7</v>
      </c>
      <c r="F10" s="87" t="s">
        <v>8</v>
      </c>
      <c r="G10" s="81" t="s">
        <v>9</v>
      </c>
      <c r="H10" s="81" t="s">
        <v>10</v>
      </c>
      <c r="I10" s="81" t="s">
        <v>11</v>
      </c>
      <c r="J10" s="81"/>
    </row>
    <row r="11" spans="1:12" ht="48.75" customHeight="1" x14ac:dyDescent="0.2">
      <c r="A11" s="81"/>
      <c r="B11" s="81"/>
      <c r="C11" s="81"/>
      <c r="D11" s="81"/>
      <c r="E11" s="82"/>
      <c r="F11" s="82"/>
      <c r="G11" s="81"/>
      <c r="H11" s="81"/>
      <c r="I11" s="77" t="s">
        <v>12</v>
      </c>
      <c r="J11" s="77" t="s">
        <v>13</v>
      </c>
    </row>
    <row r="12" spans="1:12" ht="15" customHeight="1" x14ac:dyDescent="0.2">
      <c r="A12" s="16">
        <v>1</v>
      </c>
      <c r="B12" s="16">
        <v>2</v>
      </c>
      <c r="C12" s="16">
        <v>3</v>
      </c>
      <c r="D12" s="16">
        <v>4</v>
      </c>
      <c r="E12" s="62">
        <v>5</v>
      </c>
      <c r="F12" s="62">
        <v>6</v>
      </c>
      <c r="G12" s="16">
        <v>7</v>
      </c>
      <c r="H12" s="16">
        <v>8</v>
      </c>
      <c r="I12" s="16">
        <v>9</v>
      </c>
      <c r="J12" s="16">
        <v>10</v>
      </c>
    </row>
    <row r="13" spans="1:12" ht="21" customHeight="1" x14ac:dyDescent="0.2">
      <c r="A13" s="3" t="s">
        <v>14</v>
      </c>
      <c r="B13" s="4" t="s">
        <v>15</v>
      </c>
      <c r="C13" s="4" t="s">
        <v>15</v>
      </c>
      <c r="D13" s="4" t="s">
        <v>16</v>
      </c>
      <c r="E13" s="63" t="s">
        <v>15</v>
      </c>
      <c r="F13" s="63" t="s">
        <v>15</v>
      </c>
      <c r="G13" s="5">
        <f>G14</f>
        <v>71422120</v>
      </c>
      <c r="H13" s="5">
        <f>H14</f>
        <v>61198120</v>
      </c>
      <c r="I13" s="5">
        <f>I14</f>
        <v>10224000</v>
      </c>
      <c r="J13" s="5">
        <f>J14</f>
        <v>10000000</v>
      </c>
    </row>
    <row r="14" spans="1:12" ht="21" customHeight="1" x14ac:dyDescent="0.2">
      <c r="A14" s="21" t="s">
        <v>60</v>
      </c>
      <c r="B14" s="4" t="s">
        <v>15</v>
      </c>
      <c r="C14" s="4" t="s">
        <v>15</v>
      </c>
      <c r="D14" s="4" t="s">
        <v>16</v>
      </c>
      <c r="E14" s="63" t="s">
        <v>15</v>
      </c>
      <c r="F14" s="63" t="s">
        <v>15</v>
      </c>
      <c r="G14" s="5">
        <f>SUM(G15:G43)</f>
        <v>71422120</v>
      </c>
      <c r="H14" s="5">
        <f>SUM(H15:H43)</f>
        <v>61198120</v>
      </c>
      <c r="I14" s="5">
        <f>SUM(I15:I43)</f>
        <v>10224000</v>
      </c>
      <c r="J14" s="5">
        <f>SUM(J15:J43)</f>
        <v>10000000</v>
      </c>
    </row>
    <row r="15" spans="1:12" ht="49.5" customHeight="1" x14ac:dyDescent="0.2">
      <c r="A15" s="34" t="s">
        <v>149</v>
      </c>
      <c r="B15" s="7" t="s">
        <v>90</v>
      </c>
      <c r="C15" s="7" t="s">
        <v>150</v>
      </c>
      <c r="D15" s="37" t="s">
        <v>151</v>
      </c>
      <c r="E15" s="42" t="s">
        <v>172</v>
      </c>
      <c r="F15" s="42" t="s">
        <v>173</v>
      </c>
      <c r="G15" s="8">
        <f t="shared" ref="G15:G43" si="0">SUM(H15:I15)</f>
        <v>200000</v>
      </c>
      <c r="H15" s="55">
        <v>200000</v>
      </c>
      <c r="I15" s="5"/>
      <c r="J15" s="5"/>
    </row>
    <row r="16" spans="1:12" s="1" customFormat="1" ht="46.9" hidden="1" customHeight="1" x14ac:dyDescent="0.2">
      <c r="A16" s="34" t="s">
        <v>92</v>
      </c>
      <c r="B16" s="7" t="s">
        <v>93</v>
      </c>
      <c r="C16" s="7" t="s">
        <v>94</v>
      </c>
      <c r="D16" s="37" t="s">
        <v>95</v>
      </c>
      <c r="E16" s="42" t="s">
        <v>84</v>
      </c>
      <c r="F16" s="42" t="s">
        <v>97</v>
      </c>
      <c r="G16" s="8">
        <f>SUM(H16:I16)</f>
        <v>0</v>
      </c>
      <c r="H16" s="9"/>
      <c r="I16" s="9"/>
      <c r="J16" s="9"/>
    </row>
    <row r="17" spans="1:10" ht="67.5" customHeight="1" x14ac:dyDescent="0.2">
      <c r="A17" s="6" t="s">
        <v>17</v>
      </c>
      <c r="B17" s="7" t="s">
        <v>18</v>
      </c>
      <c r="C17" s="7" t="s">
        <v>19</v>
      </c>
      <c r="D17" s="7" t="s">
        <v>20</v>
      </c>
      <c r="E17" s="42" t="s">
        <v>200</v>
      </c>
      <c r="F17" s="42" t="s">
        <v>205</v>
      </c>
      <c r="G17" s="8">
        <f t="shared" si="0"/>
        <v>70000</v>
      </c>
      <c r="H17" s="9">
        <f>70000</f>
        <v>70000</v>
      </c>
      <c r="I17" s="9">
        <v>0</v>
      </c>
      <c r="J17" s="9">
        <v>0</v>
      </c>
    </row>
    <row r="18" spans="1:10" ht="105" hidden="1" customHeight="1" x14ac:dyDescent="0.2">
      <c r="A18" s="6" t="s">
        <v>17</v>
      </c>
      <c r="B18" s="7" t="s">
        <v>18</v>
      </c>
      <c r="C18" s="7" t="s">
        <v>19</v>
      </c>
      <c r="D18" s="7" t="s">
        <v>20</v>
      </c>
      <c r="E18" s="42" t="s">
        <v>162</v>
      </c>
      <c r="F18" s="42" t="s">
        <v>180</v>
      </c>
      <c r="G18" s="8">
        <f t="shared" si="0"/>
        <v>0</v>
      </c>
      <c r="H18" s="69"/>
      <c r="I18" s="9">
        <v>0</v>
      </c>
      <c r="J18" s="9">
        <v>0</v>
      </c>
    </row>
    <row r="19" spans="1:10" s="47" customFormat="1" ht="101.25" customHeight="1" x14ac:dyDescent="0.2">
      <c r="A19" s="45" t="s">
        <v>21</v>
      </c>
      <c r="B19" s="72" t="s">
        <v>22</v>
      </c>
      <c r="C19" s="72" t="s">
        <v>23</v>
      </c>
      <c r="D19" s="72" t="s">
        <v>24</v>
      </c>
      <c r="E19" s="42" t="s">
        <v>201</v>
      </c>
      <c r="F19" s="42" t="s">
        <v>205</v>
      </c>
      <c r="G19" s="46">
        <f t="shared" si="0"/>
        <v>1720000</v>
      </c>
      <c r="H19" s="43">
        <f>1720000</f>
        <v>1720000</v>
      </c>
      <c r="I19" s="43"/>
      <c r="J19" s="43"/>
    </row>
    <row r="20" spans="1:10" ht="72.75" hidden="1" customHeight="1" x14ac:dyDescent="0.2">
      <c r="A20" s="44" t="s">
        <v>98</v>
      </c>
      <c r="B20" s="74" t="s">
        <v>99</v>
      </c>
      <c r="C20" s="74" t="s">
        <v>100</v>
      </c>
      <c r="D20" s="76" t="s">
        <v>101</v>
      </c>
      <c r="E20" s="42" t="s">
        <v>181</v>
      </c>
      <c r="F20" s="42" t="s">
        <v>182</v>
      </c>
      <c r="G20" s="8">
        <f t="shared" si="0"/>
        <v>0</v>
      </c>
      <c r="H20" s="9"/>
      <c r="I20" s="9"/>
      <c r="J20" s="9"/>
    </row>
    <row r="21" spans="1:10" ht="50.25" hidden="1" customHeight="1" x14ac:dyDescent="0.2">
      <c r="A21" s="73" t="s">
        <v>124</v>
      </c>
      <c r="B21" s="75" t="s">
        <v>125</v>
      </c>
      <c r="C21" s="75" t="s">
        <v>126</v>
      </c>
      <c r="D21" s="76" t="s">
        <v>127</v>
      </c>
      <c r="E21" s="88" t="s">
        <v>179</v>
      </c>
      <c r="F21" s="91" t="s">
        <v>178</v>
      </c>
      <c r="G21" s="8">
        <f t="shared" si="0"/>
        <v>0</v>
      </c>
      <c r="H21" s="9"/>
      <c r="I21" s="9"/>
      <c r="J21" s="9"/>
    </row>
    <row r="22" spans="1:10" ht="44.25" customHeight="1" x14ac:dyDescent="0.2">
      <c r="A22" s="73" t="s">
        <v>132</v>
      </c>
      <c r="B22" s="74" t="s">
        <v>133</v>
      </c>
      <c r="C22" s="75" t="s">
        <v>126</v>
      </c>
      <c r="D22" s="76" t="s">
        <v>134</v>
      </c>
      <c r="E22" s="89"/>
      <c r="F22" s="92"/>
      <c r="G22" s="8">
        <f t="shared" si="0"/>
        <v>10000</v>
      </c>
      <c r="H22" s="9">
        <f>10000</f>
        <v>10000</v>
      </c>
      <c r="I22" s="9"/>
      <c r="J22" s="9"/>
    </row>
    <row r="23" spans="1:10" ht="93" customHeight="1" x14ac:dyDescent="0.2">
      <c r="A23" s="50" t="s">
        <v>163</v>
      </c>
      <c r="B23" s="50" t="s">
        <v>164</v>
      </c>
      <c r="C23" s="51" t="s">
        <v>165</v>
      </c>
      <c r="D23" s="51" t="s">
        <v>166</v>
      </c>
      <c r="E23" s="89"/>
      <c r="F23" s="92"/>
      <c r="G23" s="8">
        <f t="shared" si="0"/>
        <v>200000</v>
      </c>
      <c r="H23" s="9">
        <f>200000</f>
        <v>200000</v>
      </c>
      <c r="I23" s="9"/>
      <c r="J23" s="57"/>
    </row>
    <row r="24" spans="1:10" ht="61.5" hidden="1" customHeight="1" x14ac:dyDescent="0.2">
      <c r="A24" s="73" t="s">
        <v>135</v>
      </c>
      <c r="B24" s="74" t="s">
        <v>136</v>
      </c>
      <c r="C24" s="75" t="s">
        <v>126</v>
      </c>
      <c r="D24" s="76" t="s">
        <v>137</v>
      </c>
      <c r="E24" s="89"/>
      <c r="F24" s="92"/>
      <c r="G24" s="8">
        <f t="shared" si="0"/>
        <v>0</v>
      </c>
      <c r="H24" s="9"/>
      <c r="I24" s="9"/>
      <c r="J24" s="9"/>
    </row>
    <row r="25" spans="1:10" ht="39" customHeight="1" x14ac:dyDescent="0.2">
      <c r="A25" s="94" t="s">
        <v>69</v>
      </c>
      <c r="B25" s="96" t="s">
        <v>70</v>
      </c>
      <c r="C25" s="98" t="s">
        <v>71</v>
      </c>
      <c r="D25" s="100" t="s">
        <v>72</v>
      </c>
      <c r="E25" s="90"/>
      <c r="F25" s="93"/>
      <c r="G25" s="8">
        <f t="shared" si="0"/>
        <v>954000</v>
      </c>
      <c r="H25" s="43">
        <f>954000</f>
        <v>954000</v>
      </c>
      <c r="I25" s="9"/>
      <c r="J25" s="9"/>
    </row>
    <row r="26" spans="1:10" s="47" customFormat="1" ht="82.9" customHeight="1" x14ac:dyDescent="0.2">
      <c r="A26" s="95"/>
      <c r="B26" s="97"/>
      <c r="C26" s="99"/>
      <c r="D26" s="101"/>
      <c r="E26" s="42" t="s">
        <v>184</v>
      </c>
      <c r="F26" s="42" t="s">
        <v>185</v>
      </c>
      <c r="G26" s="46">
        <f t="shared" si="0"/>
        <v>270000</v>
      </c>
      <c r="H26" s="43">
        <f>270000</f>
        <v>270000</v>
      </c>
      <c r="I26" s="43"/>
      <c r="J26" s="43"/>
    </row>
    <row r="27" spans="1:10" ht="78.75" customHeight="1" x14ac:dyDescent="0.2">
      <c r="A27" s="6" t="s">
        <v>25</v>
      </c>
      <c r="B27" s="32" t="s">
        <v>26</v>
      </c>
      <c r="C27" s="7" t="s">
        <v>27</v>
      </c>
      <c r="D27" s="7" t="s">
        <v>28</v>
      </c>
      <c r="E27" s="42" t="s">
        <v>174</v>
      </c>
      <c r="F27" s="42" t="s">
        <v>175</v>
      </c>
      <c r="G27" s="8">
        <f>SUM(H27:I27)</f>
        <v>10380120</v>
      </c>
      <c r="H27" s="9">
        <f>10380120</f>
        <v>10380120</v>
      </c>
      <c r="I27" s="9"/>
      <c r="J27" s="9"/>
    </row>
    <row r="28" spans="1:10" s="47" customFormat="1" ht="96.6" customHeight="1" x14ac:dyDescent="0.2">
      <c r="A28" s="48" t="s">
        <v>102</v>
      </c>
      <c r="B28" s="49" t="s">
        <v>103</v>
      </c>
      <c r="C28" s="42" t="s">
        <v>104</v>
      </c>
      <c r="D28" s="42" t="s">
        <v>147</v>
      </c>
      <c r="E28" s="42" t="s">
        <v>202</v>
      </c>
      <c r="F28" s="42" t="s">
        <v>205</v>
      </c>
      <c r="G28" s="46">
        <f t="shared" si="0"/>
        <v>350000</v>
      </c>
      <c r="H28" s="43">
        <f>350000</f>
        <v>350000</v>
      </c>
      <c r="I28" s="43"/>
      <c r="J28" s="43"/>
    </row>
    <row r="29" spans="1:10" ht="79.5" hidden="1" customHeight="1" x14ac:dyDescent="0.2">
      <c r="A29" s="6" t="s">
        <v>96</v>
      </c>
      <c r="B29" s="32" t="s">
        <v>105</v>
      </c>
      <c r="C29" s="7" t="s">
        <v>31</v>
      </c>
      <c r="D29" s="7" t="s">
        <v>106</v>
      </c>
      <c r="E29" s="42" t="s">
        <v>117</v>
      </c>
      <c r="F29" s="42" t="s">
        <v>118</v>
      </c>
      <c r="G29" s="8">
        <f>SUM(H29:I29)</f>
        <v>0</v>
      </c>
      <c r="H29" s="9"/>
      <c r="I29" s="9"/>
      <c r="J29" s="9"/>
    </row>
    <row r="30" spans="1:10" ht="93" hidden="1" customHeight="1" x14ac:dyDescent="0.2">
      <c r="A30" s="6" t="s">
        <v>74</v>
      </c>
      <c r="B30" s="32" t="s">
        <v>75</v>
      </c>
      <c r="C30" s="7" t="s">
        <v>31</v>
      </c>
      <c r="D30" s="7" t="s">
        <v>76</v>
      </c>
      <c r="E30" s="42" t="s">
        <v>117</v>
      </c>
      <c r="F30" s="42" t="s">
        <v>118</v>
      </c>
      <c r="G30" s="8">
        <f>SUM(H30:I30)</f>
        <v>0</v>
      </c>
      <c r="H30" s="9"/>
      <c r="I30" s="9"/>
      <c r="J30" s="9"/>
    </row>
    <row r="31" spans="1:10" ht="67.5" hidden="1" customHeight="1" x14ac:dyDescent="0.2">
      <c r="A31" s="6" t="s">
        <v>29</v>
      </c>
      <c r="B31" s="32" t="s">
        <v>30</v>
      </c>
      <c r="C31" s="7" t="s">
        <v>31</v>
      </c>
      <c r="D31" s="7" t="s">
        <v>32</v>
      </c>
      <c r="E31" s="42" t="s">
        <v>33</v>
      </c>
      <c r="F31" s="42" t="s">
        <v>191</v>
      </c>
      <c r="G31" s="8">
        <f t="shared" si="0"/>
        <v>0</v>
      </c>
      <c r="H31" s="9"/>
      <c r="I31" s="9">
        <v>0</v>
      </c>
      <c r="J31" s="9">
        <v>0</v>
      </c>
    </row>
    <row r="32" spans="1:10" ht="7.5" hidden="1" customHeight="1" x14ac:dyDescent="0.2">
      <c r="A32" s="6" t="s">
        <v>62</v>
      </c>
      <c r="B32" s="32" t="s">
        <v>63</v>
      </c>
      <c r="C32" s="7" t="s">
        <v>36</v>
      </c>
      <c r="D32" s="7" t="s">
        <v>64</v>
      </c>
      <c r="E32" s="42" t="s">
        <v>73</v>
      </c>
      <c r="F32" s="42" t="s">
        <v>120</v>
      </c>
      <c r="G32" s="8">
        <f t="shared" si="0"/>
        <v>0</v>
      </c>
      <c r="H32" s="9"/>
      <c r="I32" s="9"/>
      <c r="J32" s="9"/>
    </row>
    <row r="33" spans="1:10" ht="54" customHeight="1" x14ac:dyDescent="0.2">
      <c r="A33" s="6" t="s">
        <v>34</v>
      </c>
      <c r="B33" s="32" t="s">
        <v>35</v>
      </c>
      <c r="C33" s="7" t="s">
        <v>36</v>
      </c>
      <c r="D33" s="7" t="s">
        <v>37</v>
      </c>
      <c r="E33" s="42" t="s">
        <v>192</v>
      </c>
      <c r="F33" s="42" t="s">
        <v>193</v>
      </c>
      <c r="G33" s="8">
        <f t="shared" si="0"/>
        <v>300000</v>
      </c>
      <c r="H33" s="9">
        <f>300000</f>
        <v>300000</v>
      </c>
      <c r="I33" s="9"/>
      <c r="J33" s="9">
        <v>0</v>
      </c>
    </row>
    <row r="34" spans="1:10" ht="59.25" customHeight="1" x14ac:dyDescent="0.2">
      <c r="A34" s="6" t="s">
        <v>65</v>
      </c>
      <c r="B34" s="32" t="s">
        <v>66</v>
      </c>
      <c r="C34" s="7" t="s">
        <v>67</v>
      </c>
      <c r="D34" s="7" t="s">
        <v>68</v>
      </c>
      <c r="E34" s="42" t="s">
        <v>192</v>
      </c>
      <c r="F34" s="42" t="s">
        <v>193</v>
      </c>
      <c r="G34" s="8">
        <f t="shared" si="0"/>
        <v>500000</v>
      </c>
      <c r="H34" s="9">
        <v>500000</v>
      </c>
      <c r="I34" s="9"/>
      <c r="J34" s="9"/>
    </row>
    <row r="35" spans="1:10" ht="54.75" hidden="1" customHeight="1" x14ac:dyDescent="0.2">
      <c r="A35" s="6" t="s">
        <v>38</v>
      </c>
      <c r="B35" s="32" t="s">
        <v>39</v>
      </c>
      <c r="C35" s="7" t="s">
        <v>40</v>
      </c>
      <c r="D35" s="7" t="s">
        <v>41</v>
      </c>
      <c r="E35" s="42" t="s">
        <v>42</v>
      </c>
      <c r="F35" s="42" t="s">
        <v>143</v>
      </c>
      <c r="G35" s="8">
        <f t="shared" si="0"/>
        <v>0</v>
      </c>
      <c r="H35" s="9">
        <v>0</v>
      </c>
      <c r="I35" s="9"/>
      <c r="J35" s="9"/>
    </row>
    <row r="36" spans="1:10" s="47" customFormat="1" ht="44.25" customHeight="1" x14ac:dyDescent="0.2">
      <c r="A36" s="102" t="s">
        <v>43</v>
      </c>
      <c r="B36" s="88" t="s">
        <v>44</v>
      </c>
      <c r="C36" s="88" t="s">
        <v>40</v>
      </c>
      <c r="D36" s="88" t="s">
        <v>45</v>
      </c>
      <c r="E36" s="42" t="s">
        <v>203</v>
      </c>
      <c r="F36" s="42" t="s">
        <v>205</v>
      </c>
      <c r="G36" s="46">
        <f t="shared" si="0"/>
        <v>4799000</v>
      </c>
      <c r="H36" s="43">
        <f>4799000</f>
        <v>4799000</v>
      </c>
      <c r="I36" s="43">
        <v>0</v>
      </c>
      <c r="J36" s="43">
        <v>0</v>
      </c>
    </row>
    <row r="37" spans="1:10" s="47" customFormat="1" ht="62.25" customHeight="1" x14ac:dyDescent="0.2">
      <c r="A37" s="103"/>
      <c r="B37" s="90"/>
      <c r="C37" s="90"/>
      <c r="D37" s="90"/>
      <c r="E37" s="42" t="s">
        <v>195</v>
      </c>
      <c r="F37" s="42" t="s">
        <v>196</v>
      </c>
      <c r="G37" s="46">
        <f t="shared" si="0"/>
        <v>1445000</v>
      </c>
      <c r="H37" s="43">
        <f>1445000</f>
        <v>1445000</v>
      </c>
      <c r="I37" s="43"/>
      <c r="J37" s="43"/>
    </row>
    <row r="38" spans="1:10" s="47" customFormat="1" ht="178.5" hidden="1" customHeight="1" x14ac:dyDescent="0.2">
      <c r="A38" s="70" t="s">
        <v>159</v>
      </c>
      <c r="B38" s="71" t="s">
        <v>160</v>
      </c>
      <c r="C38" s="71" t="s">
        <v>140</v>
      </c>
      <c r="D38" s="71" t="s">
        <v>161</v>
      </c>
      <c r="E38" s="42" t="s">
        <v>168</v>
      </c>
      <c r="F38" s="42" t="s">
        <v>190</v>
      </c>
      <c r="G38" s="46">
        <f t="shared" si="0"/>
        <v>0</v>
      </c>
      <c r="H38" s="43"/>
      <c r="I38" s="43">
        <v>0</v>
      </c>
      <c r="J38" s="58"/>
    </row>
    <row r="39" spans="1:10" ht="95.25" customHeight="1" x14ac:dyDescent="0.2">
      <c r="A39" s="6" t="s">
        <v>138</v>
      </c>
      <c r="B39" s="7" t="s">
        <v>139</v>
      </c>
      <c r="C39" s="7" t="s">
        <v>140</v>
      </c>
      <c r="D39" s="7" t="s">
        <v>141</v>
      </c>
      <c r="E39" s="42" t="s">
        <v>204</v>
      </c>
      <c r="F39" s="42" t="s">
        <v>205</v>
      </c>
      <c r="G39" s="8">
        <f t="shared" si="0"/>
        <v>50000000</v>
      </c>
      <c r="H39" s="9">
        <f>40000000</f>
        <v>40000000</v>
      </c>
      <c r="I39" s="9">
        <f>10000000</f>
        <v>10000000</v>
      </c>
      <c r="J39" s="9">
        <f>10000000</f>
        <v>10000000</v>
      </c>
    </row>
    <row r="40" spans="1:10" ht="39" hidden="1" customHeight="1" x14ac:dyDescent="0.2">
      <c r="A40" s="6" t="s">
        <v>121</v>
      </c>
      <c r="B40" s="7" t="s">
        <v>122</v>
      </c>
      <c r="C40" s="7" t="s">
        <v>48</v>
      </c>
      <c r="D40" s="7" t="s">
        <v>123</v>
      </c>
      <c r="E40" s="88" t="s">
        <v>148</v>
      </c>
      <c r="F40" s="88" t="s">
        <v>152</v>
      </c>
      <c r="G40" s="8">
        <f t="shared" si="0"/>
        <v>0</v>
      </c>
      <c r="H40" s="9"/>
      <c r="I40" s="9">
        <v>0</v>
      </c>
      <c r="J40" s="9">
        <v>0</v>
      </c>
    </row>
    <row r="41" spans="1:10" s="47" customFormat="1" ht="52.5" customHeight="1" x14ac:dyDescent="0.2">
      <c r="A41" s="48" t="s">
        <v>46</v>
      </c>
      <c r="B41" s="42" t="s">
        <v>47</v>
      </c>
      <c r="C41" s="42" t="s">
        <v>48</v>
      </c>
      <c r="D41" s="42" t="s">
        <v>49</v>
      </c>
      <c r="E41" s="90"/>
      <c r="F41" s="90"/>
      <c r="G41" s="46">
        <f t="shared" si="0"/>
        <v>81000</v>
      </c>
      <c r="H41" s="43"/>
      <c r="I41" s="43">
        <v>81000</v>
      </c>
      <c r="J41" s="43">
        <v>0</v>
      </c>
    </row>
    <row r="42" spans="1:10" ht="59.25" customHeight="1" x14ac:dyDescent="0.2">
      <c r="A42" s="6" t="s">
        <v>53</v>
      </c>
      <c r="B42" s="7" t="s">
        <v>54</v>
      </c>
      <c r="C42" s="7" t="s">
        <v>55</v>
      </c>
      <c r="D42" s="7" t="s">
        <v>56</v>
      </c>
      <c r="E42" s="42" t="s">
        <v>167</v>
      </c>
      <c r="F42" s="42" t="s">
        <v>199</v>
      </c>
      <c r="G42" s="8">
        <f t="shared" si="0"/>
        <v>143000</v>
      </c>
      <c r="H42" s="9">
        <v>0</v>
      </c>
      <c r="I42" s="9">
        <v>143000</v>
      </c>
      <c r="J42" s="9">
        <v>0</v>
      </c>
    </row>
    <row r="43" spans="1:10" ht="41.25" hidden="1" customHeight="1" x14ac:dyDescent="0.2">
      <c r="A43" s="6" t="s">
        <v>57</v>
      </c>
      <c r="B43" s="7" t="s">
        <v>58</v>
      </c>
      <c r="C43" s="7" t="s">
        <v>55</v>
      </c>
      <c r="D43" s="7" t="s">
        <v>59</v>
      </c>
      <c r="E43" s="42" t="s">
        <v>33</v>
      </c>
      <c r="F43" s="42" t="s">
        <v>119</v>
      </c>
      <c r="G43" s="8">
        <f t="shared" si="0"/>
        <v>0</v>
      </c>
      <c r="H43" s="9">
        <v>0</v>
      </c>
      <c r="I43" s="9"/>
      <c r="J43" s="9">
        <v>0</v>
      </c>
    </row>
    <row r="44" spans="1:10" ht="33" customHeight="1" x14ac:dyDescent="0.2">
      <c r="A44" s="27" t="s">
        <v>77</v>
      </c>
      <c r="B44" s="24"/>
      <c r="C44" s="25"/>
      <c r="D44" s="26" t="s">
        <v>78</v>
      </c>
      <c r="E44" s="42"/>
      <c r="F44" s="42"/>
      <c r="G44" s="5">
        <f>G45</f>
        <v>1600000</v>
      </c>
      <c r="H44" s="5">
        <f>H45</f>
        <v>1600000</v>
      </c>
      <c r="I44" s="5">
        <f>I45</f>
        <v>0</v>
      </c>
      <c r="J44" s="5">
        <f>J45</f>
        <v>0</v>
      </c>
    </row>
    <row r="45" spans="1:10" ht="30.6" customHeight="1" x14ac:dyDescent="0.2">
      <c r="A45" s="27" t="s">
        <v>79</v>
      </c>
      <c r="B45" s="24"/>
      <c r="C45" s="25"/>
      <c r="D45" s="26" t="s">
        <v>78</v>
      </c>
      <c r="E45" s="42"/>
      <c r="F45" s="42"/>
      <c r="G45" s="5">
        <f>SUM(G46:G48)</f>
        <v>1600000</v>
      </c>
      <c r="H45" s="5">
        <f>SUM(H46:H48)</f>
        <v>1600000</v>
      </c>
      <c r="I45" s="5">
        <f>SUM(I46:I48)</f>
        <v>0</v>
      </c>
      <c r="J45" s="5">
        <f>SUM(J46:J48)</f>
        <v>0</v>
      </c>
    </row>
    <row r="46" spans="1:10" s="47" customFormat="1" ht="65.25" customHeight="1" x14ac:dyDescent="0.2">
      <c r="A46" s="50" t="s">
        <v>129</v>
      </c>
      <c r="B46" s="50" t="s">
        <v>130</v>
      </c>
      <c r="C46" s="51" t="s">
        <v>100</v>
      </c>
      <c r="D46" s="52" t="s">
        <v>131</v>
      </c>
      <c r="E46" s="42" t="s">
        <v>154</v>
      </c>
      <c r="F46" s="42" t="s">
        <v>189</v>
      </c>
      <c r="G46" s="46">
        <f>SUM(H46:I46)</f>
        <v>80000</v>
      </c>
      <c r="H46" s="53">
        <v>80000</v>
      </c>
      <c r="I46" s="54"/>
      <c r="J46" s="54"/>
    </row>
    <row r="47" spans="1:10" ht="45.75" customHeight="1" x14ac:dyDescent="0.2">
      <c r="A47" s="22" t="s">
        <v>112</v>
      </c>
      <c r="B47" s="22" t="s">
        <v>113</v>
      </c>
      <c r="C47" s="23" t="s">
        <v>114</v>
      </c>
      <c r="D47" s="23" t="s">
        <v>115</v>
      </c>
      <c r="E47" s="42" t="s">
        <v>158</v>
      </c>
      <c r="F47" s="42" t="s">
        <v>187</v>
      </c>
      <c r="G47" s="8">
        <f>SUM(H47:I47)</f>
        <v>500000</v>
      </c>
      <c r="H47" s="38">
        <f>500000</f>
        <v>500000</v>
      </c>
      <c r="I47" s="5"/>
      <c r="J47" s="5"/>
    </row>
    <row r="48" spans="1:10" ht="74.25" customHeight="1" x14ac:dyDescent="0.2">
      <c r="A48" s="22" t="s">
        <v>80</v>
      </c>
      <c r="B48" s="22" t="s">
        <v>81</v>
      </c>
      <c r="C48" s="23" t="s">
        <v>82</v>
      </c>
      <c r="D48" s="23" t="s">
        <v>83</v>
      </c>
      <c r="E48" s="42" t="s">
        <v>157</v>
      </c>
      <c r="F48" s="42" t="s">
        <v>188</v>
      </c>
      <c r="G48" s="8">
        <f>SUM(H48:I48)</f>
        <v>1020000</v>
      </c>
      <c r="H48" s="9">
        <f>1020000</f>
        <v>1020000</v>
      </c>
      <c r="I48" s="9"/>
      <c r="J48" s="9"/>
    </row>
    <row r="49" spans="1:10" s="33" customFormat="1" ht="25.5" customHeight="1" x14ac:dyDescent="0.2">
      <c r="A49" s="28" t="s">
        <v>85</v>
      </c>
      <c r="B49" s="29"/>
      <c r="C49" s="30"/>
      <c r="D49" s="31" t="s">
        <v>86</v>
      </c>
      <c r="E49" s="49"/>
      <c r="F49" s="49"/>
      <c r="G49" s="5">
        <f>G50</f>
        <v>1375920</v>
      </c>
      <c r="H49" s="5">
        <f t="shared" ref="H49:J49" si="1">H50</f>
        <v>1375920</v>
      </c>
      <c r="I49" s="5">
        <f t="shared" si="1"/>
        <v>0</v>
      </c>
      <c r="J49" s="5">
        <f t="shared" si="1"/>
        <v>0</v>
      </c>
    </row>
    <row r="50" spans="1:10" s="33" customFormat="1" ht="25.5" customHeight="1" x14ac:dyDescent="0.2">
      <c r="A50" s="28" t="s">
        <v>87</v>
      </c>
      <c r="B50" s="29"/>
      <c r="C50" s="30"/>
      <c r="D50" s="31" t="s">
        <v>86</v>
      </c>
      <c r="E50" s="49"/>
      <c r="F50" s="49"/>
      <c r="G50" s="5">
        <f>SUM(G51:G59)</f>
        <v>1375920</v>
      </c>
      <c r="H50" s="5">
        <f>SUM(H51:H59)</f>
        <v>1375920</v>
      </c>
      <c r="I50" s="5">
        <f>SUM(I53:I59)</f>
        <v>0</v>
      </c>
      <c r="J50" s="5">
        <f>SUM(J53:J59)</f>
        <v>0</v>
      </c>
    </row>
    <row r="51" spans="1:10" ht="60" customHeight="1" x14ac:dyDescent="0.2">
      <c r="A51" s="34" t="s">
        <v>88</v>
      </c>
      <c r="B51" s="34" t="s">
        <v>89</v>
      </c>
      <c r="C51" s="35" t="s">
        <v>90</v>
      </c>
      <c r="D51" s="35" t="s">
        <v>91</v>
      </c>
      <c r="E51" s="42" t="s">
        <v>179</v>
      </c>
      <c r="F51" s="42" t="s">
        <v>178</v>
      </c>
      <c r="G51" s="8">
        <f t="shared" ref="G51:G59" si="2">SUM(H51:I51)</f>
        <v>1375920</v>
      </c>
      <c r="H51" s="43">
        <f>355920+1020000</f>
        <v>1375920</v>
      </c>
      <c r="I51" s="9">
        <v>0</v>
      </c>
      <c r="J51" s="9">
        <v>0</v>
      </c>
    </row>
    <row r="52" spans="1:10" ht="47.45" hidden="1" customHeight="1" x14ac:dyDescent="0.2">
      <c r="A52" s="104" t="s">
        <v>107</v>
      </c>
      <c r="B52" s="104" t="s">
        <v>108</v>
      </c>
      <c r="C52" s="107" t="s">
        <v>90</v>
      </c>
      <c r="D52" s="110" t="s">
        <v>109</v>
      </c>
      <c r="E52" s="42" t="s">
        <v>144</v>
      </c>
      <c r="F52" s="56" t="s">
        <v>50</v>
      </c>
      <c r="G52" s="8">
        <f t="shared" si="2"/>
        <v>0</v>
      </c>
      <c r="H52" s="43"/>
      <c r="I52" s="9">
        <v>0</v>
      </c>
      <c r="J52" s="9">
        <v>0</v>
      </c>
    </row>
    <row r="53" spans="1:10" ht="47.45" hidden="1" customHeight="1" x14ac:dyDescent="0.2">
      <c r="A53" s="105"/>
      <c r="B53" s="105"/>
      <c r="C53" s="108"/>
      <c r="D53" s="111"/>
      <c r="E53" s="42" t="s">
        <v>155</v>
      </c>
      <c r="F53" s="56" t="s">
        <v>169</v>
      </c>
      <c r="G53" s="8">
        <f t="shared" si="2"/>
        <v>0</v>
      </c>
      <c r="H53" s="9"/>
      <c r="I53" s="9">
        <v>0</v>
      </c>
      <c r="J53" s="9">
        <v>0</v>
      </c>
    </row>
    <row r="54" spans="1:10" ht="54" hidden="1" customHeight="1" x14ac:dyDescent="0.2">
      <c r="A54" s="105"/>
      <c r="B54" s="105"/>
      <c r="C54" s="108"/>
      <c r="D54" s="111"/>
      <c r="E54" s="42" t="s">
        <v>170</v>
      </c>
      <c r="F54" s="42" t="s">
        <v>171</v>
      </c>
      <c r="G54" s="8">
        <f t="shared" si="2"/>
        <v>0</v>
      </c>
      <c r="H54" s="9"/>
      <c r="I54" s="9">
        <v>0</v>
      </c>
      <c r="J54" s="9">
        <v>0</v>
      </c>
    </row>
    <row r="55" spans="1:10" ht="66" hidden="1" customHeight="1" x14ac:dyDescent="0.2">
      <c r="A55" s="105"/>
      <c r="B55" s="105"/>
      <c r="C55" s="108"/>
      <c r="D55" s="111"/>
      <c r="E55" s="42" t="s">
        <v>145</v>
      </c>
      <c r="F55" s="42" t="s">
        <v>194</v>
      </c>
      <c r="G55" s="8">
        <f t="shared" ref="G55" si="3">SUM(H55:I55)</f>
        <v>0</v>
      </c>
      <c r="H55" s="9">
        <v>0</v>
      </c>
      <c r="I55" s="9"/>
      <c r="J55" s="9"/>
    </row>
    <row r="56" spans="1:10" ht="83.45" hidden="1" customHeight="1" x14ac:dyDescent="0.2">
      <c r="A56" s="105"/>
      <c r="B56" s="105"/>
      <c r="C56" s="108"/>
      <c r="D56" s="111"/>
      <c r="E56" s="42" t="s">
        <v>110</v>
      </c>
      <c r="F56" s="42" t="s">
        <v>111</v>
      </c>
      <c r="G56" s="8">
        <f t="shared" si="2"/>
        <v>0</v>
      </c>
      <c r="H56" s="9"/>
      <c r="I56" s="9">
        <v>0</v>
      </c>
      <c r="J56" s="9">
        <v>0</v>
      </c>
    </row>
    <row r="57" spans="1:10" ht="87.75" hidden="1" customHeight="1" x14ac:dyDescent="0.2">
      <c r="A57" s="105"/>
      <c r="B57" s="105"/>
      <c r="C57" s="108"/>
      <c r="D57" s="111"/>
      <c r="E57" s="42" t="s">
        <v>176</v>
      </c>
      <c r="F57" s="42" t="s">
        <v>177</v>
      </c>
      <c r="G57" s="8">
        <f t="shared" si="2"/>
        <v>0</v>
      </c>
      <c r="H57" s="43"/>
      <c r="I57" s="9">
        <v>0</v>
      </c>
      <c r="J57" s="9">
        <v>0</v>
      </c>
    </row>
    <row r="58" spans="1:10" ht="90" hidden="1" customHeight="1" x14ac:dyDescent="0.2">
      <c r="A58" s="105"/>
      <c r="B58" s="105"/>
      <c r="C58" s="108"/>
      <c r="D58" s="111"/>
      <c r="E58" s="42" t="s">
        <v>142</v>
      </c>
      <c r="F58" s="42" t="s">
        <v>183</v>
      </c>
      <c r="G58" s="8">
        <f t="shared" ref="G58" si="4">SUM(H58:I58)</f>
        <v>0</v>
      </c>
      <c r="H58" s="43"/>
      <c r="I58" s="9"/>
      <c r="J58" s="9"/>
    </row>
    <row r="59" spans="1:10" ht="74.25" hidden="1" customHeight="1" x14ac:dyDescent="0.2">
      <c r="A59" s="106"/>
      <c r="B59" s="106"/>
      <c r="C59" s="109"/>
      <c r="D59" s="112"/>
      <c r="E59" s="42" t="s">
        <v>156</v>
      </c>
      <c r="F59" s="42" t="s">
        <v>186</v>
      </c>
      <c r="G59" s="8">
        <f t="shared" si="2"/>
        <v>0</v>
      </c>
      <c r="H59" s="43"/>
      <c r="I59" s="9">
        <v>0</v>
      </c>
      <c r="J59" s="9">
        <v>0</v>
      </c>
    </row>
    <row r="60" spans="1:10" ht="19.5" customHeight="1" x14ac:dyDescent="0.2">
      <c r="A60" s="10" t="s">
        <v>52</v>
      </c>
      <c r="B60" s="10" t="s">
        <v>52</v>
      </c>
      <c r="C60" s="10" t="s">
        <v>52</v>
      </c>
      <c r="D60" s="11" t="s">
        <v>51</v>
      </c>
      <c r="E60" s="59" t="s">
        <v>52</v>
      </c>
      <c r="F60" s="59" t="s">
        <v>52</v>
      </c>
      <c r="G60" s="12">
        <f>G13+G44+G49</f>
        <v>74398040</v>
      </c>
      <c r="H60" s="12">
        <f>H13+H44+H49</f>
        <v>64174040</v>
      </c>
      <c r="I60" s="12">
        <f>I13+I44+I49</f>
        <v>10224000</v>
      </c>
      <c r="J60" s="12">
        <f>J13+J44+J49</f>
        <v>10000000</v>
      </c>
    </row>
    <row r="61" spans="1:10" ht="12.75" customHeight="1" x14ac:dyDescent="0.2">
      <c r="A61" s="40"/>
      <c r="B61" s="40"/>
      <c r="C61" s="40"/>
      <c r="D61" s="41"/>
      <c r="E61" s="64"/>
      <c r="F61" s="64"/>
      <c r="G61" s="39"/>
      <c r="H61" s="39"/>
      <c r="I61" s="39"/>
      <c r="J61" s="39"/>
    </row>
    <row r="62" spans="1:10" s="20" customFormat="1" ht="69" customHeight="1" x14ac:dyDescent="0.3">
      <c r="A62" s="66" t="s">
        <v>206</v>
      </c>
      <c r="B62" s="18"/>
      <c r="C62" s="19"/>
      <c r="D62" s="19"/>
      <c r="E62" s="65"/>
      <c r="F62" s="68"/>
      <c r="G62" s="79"/>
      <c r="I62" s="18" t="s">
        <v>116</v>
      </c>
    </row>
  </sheetData>
  <mergeCells count="30">
    <mergeCell ref="E40:E41"/>
    <mergeCell ref="F40:F41"/>
    <mergeCell ref="A52:A59"/>
    <mergeCell ref="B52:B59"/>
    <mergeCell ref="C52:C59"/>
    <mergeCell ref="D52:D59"/>
    <mergeCell ref="A25:A26"/>
    <mergeCell ref="B25:B26"/>
    <mergeCell ref="C25:C26"/>
    <mergeCell ref="D25:D26"/>
    <mergeCell ref="A36:A37"/>
    <mergeCell ref="B36:B37"/>
    <mergeCell ref="C36:C37"/>
    <mergeCell ref="D36:D37"/>
    <mergeCell ref="F10:F11"/>
    <mergeCell ref="G10:G11"/>
    <mergeCell ref="H10:H11"/>
    <mergeCell ref="I10:J10"/>
    <mergeCell ref="E21:E25"/>
    <mergeCell ref="F21:F25"/>
    <mergeCell ref="I2:J2"/>
    <mergeCell ref="I3:J3"/>
    <mergeCell ref="A5:J5"/>
    <mergeCell ref="A6:J6"/>
    <mergeCell ref="A7:J7"/>
    <mergeCell ref="A10:A11"/>
    <mergeCell ref="B10:B11"/>
    <mergeCell ref="C10:C11"/>
    <mergeCell ref="D10:D11"/>
    <mergeCell ref="E10:E11"/>
  </mergeCells>
  <pageMargins left="0.19685039370078741" right="0.19685039370078741" top="0.78740157480314965" bottom="0.19685039370078741" header="0" footer="0"/>
  <pageSetup paperSize="9" scale="80"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ПОЧАТКОВИЙ</vt:lpstr>
      <vt:lpstr>ПОЧАТКОВИЙ!Заголовки_для_друку</vt:lpstr>
      <vt:lpstr>ПОЧАТКОВИЙ!Область_друку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Користувач</cp:lastModifiedBy>
  <cp:lastPrinted>2023-12-28T09:44:09Z</cp:lastPrinted>
  <dcterms:created xsi:type="dcterms:W3CDTF">2020-12-26T13:55:47Z</dcterms:created>
  <dcterms:modified xsi:type="dcterms:W3CDTF">2024-12-31T08:09:12Z</dcterms:modified>
</cp:coreProperties>
</file>