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РОЛ_\ВИКОНАННЯ БЮДЖЕТУ\2022\"/>
    </mc:Choice>
  </mc:AlternateContent>
  <bookViews>
    <workbookView xWindow="0" yWindow="0" windowWidth="8610" windowHeight="6225"/>
  </bookViews>
  <sheets>
    <sheet name="analiz vukon 2021-2022" sheetId="3" r:id="rId1"/>
  </sheets>
  <definedNames>
    <definedName name="_xlnm.Print_Titles" localSheetId="0">'analiz vukon 2021-2022'!$7:$10</definedName>
    <definedName name="_xlnm.Print_Area" localSheetId="0">'analiz vukon 2021-2022'!$A$1:$N$59</definedName>
  </definedNames>
  <calcPr calcId="152511"/>
</workbook>
</file>

<file path=xl/calcChain.xml><?xml version="1.0" encoding="utf-8"?>
<calcChain xmlns="http://schemas.openxmlformats.org/spreadsheetml/2006/main">
  <c r="H35" i="3" l="1"/>
  <c r="G35" i="3"/>
  <c r="D35" i="3"/>
  <c r="C35" i="3"/>
  <c r="H11" i="3"/>
  <c r="G11" i="3"/>
  <c r="D11" i="3"/>
  <c r="C11" i="3" l="1"/>
  <c r="N44" i="3"/>
  <c r="H33" i="3" l="1"/>
  <c r="I33" i="3" s="1"/>
  <c r="H32" i="3"/>
  <c r="I32" i="3" s="1"/>
  <c r="D33" i="3"/>
  <c r="L33" i="3" s="1"/>
  <c r="C33" i="3"/>
  <c r="E33" i="3" s="1"/>
  <c r="H56" i="3"/>
  <c r="G56" i="3"/>
  <c r="D56" i="3"/>
  <c r="C56" i="3"/>
  <c r="L55" i="3"/>
  <c r="K55" i="3"/>
  <c r="E55" i="3"/>
  <c r="L58" i="3"/>
  <c r="K58" i="3"/>
  <c r="J58" i="3"/>
  <c r="I58" i="3"/>
  <c r="F58" i="3"/>
  <c r="E58" i="3"/>
  <c r="L57" i="3"/>
  <c r="K57" i="3"/>
  <c r="J57" i="3"/>
  <c r="I57" i="3"/>
  <c r="F57" i="3"/>
  <c r="E57" i="3"/>
  <c r="L54" i="3"/>
  <c r="L35" i="3" s="1"/>
  <c r="K54" i="3"/>
  <c r="K35" i="3" s="1"/>
  <c r="J54" i="3"/>
  <c r="J35" i="3" s="1"/>
  <c r="I54" i="3"/>
  <c r="I35" i="3" s="1"/>
  <c r="F54" i="3"/>
  <c r="F35" i="3" s="1"/>
  <c r="E54" i="3"/>
  <c r="E35" i="3" s="1"/>
  <c r="L53" i="3"/>
  <c r="K53" i="3"/>
  <c r="I53" i="3"/>
  <c r="F53" i="3"/>
  <c r="E53" i="3"/>
  <c r="L52" i="3"/>
  <c r="K52" i="3"/>
  <c r="I52" i="3"/>
  <c r="F52" i="3"/>
  <c r="E52" i="3"/>
  <c r="L51" i="3"/>
  <c r="K51" i="3"/>
  <c r="I51" i="3"/>
  <c r="F51" i="3"/>
  <c r="E51" i="3"/>
  <c r="L50" i="3"/>
  <c r="K50" i="3"/>
  <c r="I50" i="3"/>
  <c r="F50" i="3"/>
  <c r="E50" i="3"/>
  <c r="L49" i="3"/>
  <c r="K49" i="3"/>
  <c r="J49" i="3"/>
  <c r="I49" i="3"/>
  <c r="F49" i="3"/>
  <c r="E49" i="3"/>
  <c r="L48" i="3"/>
  <c r="K48" i="3"/>
  <c r="I48" i="3"/>
  <c r="F48" i="3"/>
  <c r="E48" i="3"/>
  <c r="L47" i="3"/>
  <c r="K47" i="3"/>
  <c r="I47" i="3"/>
  <c r="F47" i="3"/>
  <c r="E47" i="3"/>
  <c r="L46" i="3"/>
  <c r="K46" i="3"/>
  <c r="I46" i="3"/>
  <c r="E46" i="3"/>
  <c r="L45" i="3"/>
  <c r="K45" i="3"/>
  <c r="I45" i="3"/>
  <c r="E45" i="3"/>
  <c r="L44" i="3"/>
  <c r="K44" i="3"/>
  <c r="J44" i="3"/>
  <c r="I44" i="3"/>
  <c r="F44" i="3"/>
  <c r="E44" i="3"/>
  <c r="L43" i="3"/>
  <c r="K43" i="3"/>
  <c r="J43" i="3"/>
  <c r="I43" i="3"/>
  <c r="F43" i="3"/>
  <c r="E43" i="3"/>
  <c r="L42" i="3"/>
  <c r="K42" i="3"/>
  <c r="J42" i="3"/>
  <c r="I42" i="3"/>
  <c r="F42" i="3"/>
  <c r="E42" i="3"/>
  <c r="L41" i="3"/>
  <c r="K41" i="3"/>
  <c r="I41" i="3"/>
  <c r="F41" i="3"/>
  <c r="E41" i="3"/>
  <c r="L40" i="3"/>
  <c r="K40" i="3"/>
  <c r="N40" i="3" s="1"/>
  <c r="J40" i="3"/>
  <c r="I40" i="3"/>
  <c r="F40" i="3"/>
  <c r="E40" i="3"/>
  <c r="L39" i="3"/>
  <c r="K39" i="3"/>
  <c r="I39" i="3"/>
  <c r="F39" i="3"/>
  <c r="E39" i="3"/>
  <c r="L38" i="3"/>
  <c r="K38" i="3"/>
  <c r="I38" i="3"/>
  <c r="F38" i="3"/>
  <c r="E38" i="3"/>
  <c r="L37" i="3"/>
  <c r="K37" i="3"/>
  <c r="J37" i="3"/>
  <c r="I37" i="3"/>
  <c r="F37" i="3"/>
  <c r="E37" i="3"/>
  <c r="L36" i="3"/>
  <c r="K36" i="3"/>
  <c r="J36" i="3"/>
  <c r="I36" i="3"/>
  <c r="F36" i="3"/>
  <c r="E36" i="3"/>
  <c r="L34" i="3"/>
  <c r="L11" i="3" s="1"/>
  <c r="K34" i="3"/>
  <c r="K11" i="3" s="1"/>
  <c r="J34" i="3"/>
  <c r="J11" i="3" s="1"/>
  <c r="I34" i="3"/>
  <c r="I11" i="3" s="1"/>
  <c r="F34" i="3"/>
  <c r="F11" i="3" s="1"/>
  <c r="E34" i="3"/>
  <c r="E11" i="3" s="1"/>
  <c r="L32" i="3"/>
  <c r="K32" i="3"/>
  <c r="F32" i="3"/>
  <c r="E32" i="3"/>
  <c r="L31" i="3"/>
  <c r="K31" i="3"/>
  <c r="J31" i="3"/>
  <c r="I31" i="3"/>
  <c r="E31" i="3"/>
  <c r="L30" i="3"/>
  <c r="K30" i="3"/>
  <c r="J30" i="3"/>
  <c r="I30" i="3"/>
  <c r="E30" i="3"/>
  <c r="L29" i="3"/>
  <c r="K29" i="3"/>
  <c r="J29" i="3"/>
  <c r="I29" i="3"/>
  <c r="F29" i="3"/>
  <c r="E29" i="3"/>
  <c r="L28" i="3"/>
  <c r="K28" i="3"/>
  <c r="I28" i="3"/>
  <c r="F28" i="3"/>
  <c r="E28" i="3"/>
  <c r="L27" i="3"/>
  <c r="K27" i="3"/>
  <c r="I27" i="3"/>
  <c r="F27" i="3"/>
  <c r="E27" i="3"/>
  <c r="L26" i="3"/>
  <c r="K26" i="3"/>
  <c r="I26" i="3"/>
  <c r="E26" i="3"/>
  <c r="L25" i="3"/>
  <c r="K25" i="3"/>
  <c r="I25" i="3"/>
  <c r="F25" i="3"/>
  <c r="E25" i="3"/>
  <c r="L24" i="3"/>
  <c r="K24" i="3"/>
  <c r="I24" i="3"/>
  <c r="F24" i="3"/>
  <c r="E24" i="3"/>
  <c r="L23" i="3"/>
  <c r="K23" i="3"/>
  <c r="J23" i="3"/>
  <c r="I23" i="3"/>
  <c r="E23" i="3"/>
  <c r="L22" i="3"/>
  <c r="K22" i="3"/>
  <c r="I22" i="3"/>
  <c r="F22" i="3"/>
  <c r="E22" i="3"/>
  <c r="L21" i="3"/>
  <c r="K21" i="3"/>
  <c r="I21" i="3"/>
  <c r="F21" i="3"/>
  <c r="E21" i="3"/>
  <c r="L20" i="3"/>
  <c r="K20" i="3"/>
  <c r="I20" i="3"/>
  <c r="F20" i="3"/>
  <c r="E20" i="3"/>
  <c r="L19" i="3"/>
  <c r="K19" i="3"/>
  <c r="I19" i="3"/>
  <c r="F19" i="3"/>
  <c r="E19" i="3"/>
  <c r="L18" i="3"/>
  <c r="K18" i="3"/>
  <c r="I18" i="3"/>
  <c r="F18" i="3"/>
  <c r="E18" i="3"/>
  <c r="L17" i="3"/>
  <c r="K17" i="3"/>
  <c r="I17" i="3"/>
  <c r="F17" i="3"/>
  <c r="E17" i="3"/>
  <c r="L16" i="3"/>
  <c r="K16" i="3"/>
  <c r="I16" i="3"/>
  <c r="F16" i="3"/>
  <c r="E16" i="3"/>
  <c r="L15" i="3"/>
  <c r="K15" i="3"/>
  <c r="I15" i="3"/>
  <c r="F15" i="3"/>
  <c r="E15" i="3"/>
  <c r="L14" i="3"/>
  <c r="K14" i="3"/>
  <c r="I14" i="3"/>
  <c r="F14" i="3"/>
  <c r="E14" i="3"/>
  <c r="L13" i="3"/>
  <c r="K13" i="3"/>
  <c r="I13" i="3"/>
  <c r="F13" i="3"/>
  <c r="E13" i="3"/>
  <c r="L12" i="3"/>
  <c r="K12" i="3"/>
  <c r="I12" i="3"/>
  <c r="F12" i="3"/>
  <c r="E12" i="3"/>
  <c r="J32" i="3" l="1"/>
  <c r="F33" i="3"/>
  <c r="K33" i="3"/>
  <c r="M33" i="3" s="1"/>
  <c r="K56" i="3"/>
  <c r="M56" i="3" s="1"/>
  <c r="L56" i="3"/>
  <c r="N55" i="3"/>
  <c r="J56" i="3"/>
  <c r="E56" i="3"/>
  <c r="F56" i="3"/>
  <c r="M55" i="3"/>
  <c r="N58" i="3"/>
  <c r="M24" i="3"/>
  <c r="N27" i="3"/>
  <c r="N13" i="3"/>
  <c r="N36" i="3"/>
  <c r="M34" i="3"/>
  <c r="M11" i="3" s="1"/>
  <c r="M36" i="3"/>
  <c r="M20" i="3"/>
  <c r="M23" i="3"/>
  <c r="M27" i="3"/>
  <c r="M29" i="3"/>
  <c r="M44" i="3"/>
  <c r="M45" i="3"/>
  <c r="M42" i="3"/>
  <c r="N16" i="3"/>
  <c r="M28" i="3"/>
  <c r="N19" i="3"/>
  <c r="N23" i="3"/>
  <c r="N49" i="3"/>
  <c r="M19" i="3"/>
  <c r="N22" i="3"/>
  <c r="N30" i="3"/>
  <c r="M37" i="3"/>
  <c r="M41" i="3"/>
  <c r="M46" i="3"/>
  <c r="M47" i="3"/>
  <c r="M50" i="3"/>
  <c r="M40" i="3"/>
  <c r="N15" i="3"/>
  <c r="M18" i="3"/>
  <c r="M30" i="3"/>
  <c r="N34" i="3"/>
  <c r="N11" i="3" s="1"/>
  <c r="M38" i="3"/>
  <c r="N50" i="3"/>
  <c r="M51" i="3"/>
  <c r="M52" i="3"/>
  <c r="N54" i="3"/>
  <c r="N35" i="3" s="1"/>
  <c r="M54" i="3"/>
  <c r="M35" i="3" s="1"/>
  <c r="N32" i="3"/>
  <c r="M32" i="3"/>
  <c r="N14" i="3"/>
  <c r="M15" i="3"/>
  <c r="M16" i="3"/>
  <c r="N17" i="3"/>
  <c r="N48" i="3"/>
  <c r="N57" i="3"/>
  <c r="M12" i="3"/>
  <c r="N18" i="3"/>
  <c r="N53" i="3"/>
  <c r="M53" i="3"/>
  <c r="N21" i="3"/>
  <c r="M22" i="3"/>
  <c r="N25" i="3"/>
  <c r="M26" i="3"/>
  <c r="N38" i="3"/>
  <c r="N41" i="3"/>
  <c r="N42" i="3"/>
  <c r="N47" i="3"/>
  <c r="M48" i="3"/>
  <c r="M49" i="3"/>
  <c r="M39" i="3"/>
  <c r="M58" i="3"/>
  <c r="M43" i="3"/>
  <c r="N52" i="3"/>
  <c r="M57" i="3"/>
  <c r="N12" i="3"/>
  <c r="N20" i="3"/>
  <c r="N24" i="3"/>
  <c r="N28" i="3"/>
  <c r="N29" i="3"/>
  <c r="M13" i="3"/>
  <c r="M14" i="3"/>
  <c r="M17" i="3"/>
  <c r="M21" i="3"/>
  <c r="M25" i="3"/>
  <c r="M31" i="3"/>
  <c r="N31" i="3"/>
  <c r="N37" i="3"/>
  <c r="N39" i="3"/>
  <c r="N43" i="3"/>
  <c r="N51" i="3"/>
  <c r="N33" i="3" l="1"/>
  <c r="N56" i="3"/>
</calcChain>
</file>

<file path=xl/sharedStrings.xml><?xml version="1.0" encoding="utf-8"?>
<sst xmlns="http://schemas.openxmlformats.org/spreadsheetml/2006/main" count="77" uniqueCount="62">
  <si>
    <t/>
  </si>
  <si>
    <t>Найменування показника</t>
  </si>
  <si>
    <t>Загальний фонд</t>
  </si>
  <si>
    <t>Спеціальний фонд</t>
  </si>
  <si>
    <t>Разом</t>
  </si>
  <si>
    <t>1</t>
  </si>
  <si>
    <t>І. Доходи</t>
  </si>
  <si>
    <t>Податок та збір на доходи фізичних осіб</t>
  </si>
  <si>
    <t>Податок на прибуток підприємств  </t>
  </si>
  <si>
    <t>Рентна плата та плата за використання інших природних ресурсів </t>
  </si>
  <si>
    <t>Внутрішні податки на товари та послуги  </t>
  </si>
  <si>
    <t>Податок на майно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</si>
  <si>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</si>
  <si>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</si>
  <si>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</si>
  <si>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Єдиний податок  </t>
  </si>
  <si>
    <t>Інші податки та збори</t>
  </si>
  <si>
    <t>Плата за розміщення тимчасово вільних коштів місцевих бюджетів </t>
  </si>
  <si>
    <t>Інші надходження  </t>
  </si>
  <si>
    <t>Надходження коштів від відшкодування втрат сільськогосподарського і лісогосподарського виробництва  </t>
  </si>
  <si>
    <t>Адміністративні збори та платежі, доходи від некомерційної господарської діяльності 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</si>
  <si>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</si>
  <si>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</t>
  </si>
  <si>
    <t>Власні надходження бюджетних установ</t>
  </si>
  <si>
    <t>Кошти від продажу землі і нематеріальних активів </t>
  </si>
  <si>
    <t>Разом доходів (без урахування міжбюджетних трансфертів)</t>
  </si>
  <si>
    <t>Інші субвенції з місцевого бюджету</t>
  </si>
  <si>
    <t>Усього</t>
  </si>
  <si>
    <t>ІІ. Видатки</t>
  </si>
  <si>
    <t>Державне управління</t>
  </si>
  <si>
    <t>Освіта</t>
  </si>
  <si>
    <t>Охорона здоров'я</t>
  </si>
  <si>
    <t>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</si>
  <si>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</si>
  <si>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</si>
  <si>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</si>
  <si>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</si>
  <si>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>Інша діяльність</t>
  </si>
  <si>
    <t>Громадський порядок та безпека</t>
  </si>
  <si>
    <t>Заходи та роботи з територіальної оборони</t>
  </si>
  <si>
    <t>Резервний фонд</t>
  </si>
  <si>
    <t>Усього видатків без урахування міжбюджетних трансфертів</t>
  </si>
  <si>
    <t>Реверсна дотація</t>
  </si>
  <si>
    <t>Субвенція з місцевого бюджету державному бюджету на виконання програм соціально-економічного розвитку регіонів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</si>
  <si>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</si>
  <si>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ІІІ. Кредитування</t>
  </si>
  <si>
    <t>IV. Фінансування</t>
  </si>
  <si>
    <t>Дефіцит (-) /профіцит (+)*</t>
  </si>
  <si>
    <t>Дефіцит (-) /профіцит (+)**</t>
  </si>
  <si>
    <t>грн</t>
  </si>
  <si>
    <t>відхилення</t>
  </si>
  <si>
    <t>2022 до 2021, грн</t>
  </si>
  <si>
    <t>2022 до 2021, %</t>
  </si>
  <si>
    <t>виконано станом на 01.10.2022</t>
  </si>
  <si>
    <t>виконано станом на 01.10.2021</t>
  </si>
  <si>
    <t>за дев'ять місяців 2022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</si>
  <si>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</si>
  <si>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Податки на доходи, податки на прибуток, податки на збільшення ринкової вартості, в тому числі  </t>
  </si>
  <si>
    <t>Місцеві податки та збори, що сплачуються (перераховуються) згідно з Податковим кодексом України, в тому числі</t>
  </si>
  <si>
    <t>Мідбюжетні трансферти  </t>
  </si>
  <si>
    <t>На виконання статті 28 Бюджетного кодексу України пропонуємо для ознайомлення інформацію про  виконання бюджету Боратинської сільської територіальної громади за 9 місяців 2022 року в порівнянні з відповідним періодом 2021 року.</t>
  </si>
  <si>
    <t xml:space="preserve">Інформація про виконання бюджету Боратинської сільської територіальної громади
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</si>
</sst>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\ _₽;\-#,##0.0\ _₽"/>
  </numFmts>
  <fonts count="21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1">
    <xf numFmtId="0" fontId="0" fillId="2" borderId="0" xfId="0" applyFill="1" applyAlignment="1">
      <alignment horizontal="left" vertical="top" wrapText="1"/>
    </xf>
    <xf numFmtId="37" fontId="4" fillId="9" borderId="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39" fontId="9" fillId="11" borderId="10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vertical="top" wrapText="1"/>
    </xf>
    <xf numFmtId="4" fontId="13" fillId="0" borderId="23" xfId="0" applyNumberFormat="1" applyFont="1" applyFill="1" applyBorder="1" applyAlignment="1">
      <alignment horizontal="center" vertical="center" wrapText="1"/>
    </xf>
    <xf numFmtId="39" fontId="8" fillId="11" borderId="10" xfId="0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left" vertical="top" wrapText="1"/>
    </xf>
    <xf numFmtId="4" fontId="13" fillId="17" borderId="23" xfId="0" applyNumberFormat="1" applyFont="1" applyFill="1" applyBorder="1" applyAlignment="1">
      <alignment horizontal="center" vertical="center" wrapText="1"/>
    </xf>
    <xf numFmtId="37" fontId="4" fillId="17" borderId="7" xfId="0" applyNumberFormat="1" applyFont="1" applyFill="1" applyBorder="1" applyAlignment="1">
      <alignment horizontal="center" vertical="center" wrapText="1"/>
    </xf>
    <xf numFmtId="39" fontId="8" fillId="17" borderId="8" xfId="0" applyNumberFormat="1" applyFont="1" applyFill="1" applyBorder="1" applyAlignment="1">
      <alignment horizontal="right" vertical="center" wrapText="1"/>
    </xf>
    <xf numFmtId="39" fontId="8" fillId="17" borderId="10" xfId="0" applyNumberFormat="1" applyFont="1" applyFill="1" applyBorder="1" applyAlignment="1">
      <alignment horizontal="right" vertical="center" wrapText="1"/>
    </xf>
    <xf numFmtId="39" fontId="15" fillId="17" borderId="24" xfId="0" applyNumberFormat="1" applyFont="1" applyFill="1" applyBorder="1" applyAlignment="1">
      <alignment horizontal="right" vertical="center" wrapText="1"/>
    </xf>
    <xf numFmtId="39" fontId="9" fillId="17" borderId="10" xfId="0" applyNumberFormat="1" applyFont="1" applyFill="1" applyBorder="1" applyAlignment="1">
      <alignment horizontal="right" vertical="center" wrapText="1"/>
    </xf>
    <xf numFmtId="39" fontId="9" fillId="17" borderId="14" xfId="0" applyNumberFormat="1" applyFont="1" applyFill="1" applyBorder="1" applyAlignment="1">
      <alignment horizontal="right" vertical="center" wrapText="1"/>
    </xf>
    <xf numFmtId="0" fontId="12" fillId="17" borderId="0" xfId="0" applyFont="1" applyFill="1" applyAlignment="1">
      <alignment horizontal="left" vertical="top" wrapText="1"/>
    </xf>
    <xf numFmtId="0" fontId="0" fillId="17" borderId="0" xfId="0" applyFill="1" applyAlignment="1">
      <alignment horizontal="left" vertical="top" wrapText="1"/>
    </xf>
    <xf numFmtId="0" fontId="16" fillId="17" borderId="0" xfId="0" applyFont="1" applyFill="1" applyAlignment="1">
      <alignment horizontal="left" vertical="top" wrapText="1"/>
    </xf>
    <xf numFmtId="39" fontId="17" fillId="17" borderId="24" xfId="0" applyNumberFormat="1" applyFont="1" applyFill="1" applyBorder="1" applyAlignment="1">
      <alignment horizontal="right" vertical="center" wrapText="1"/>
    </xf>
    <xf numFmtId="164" fontId="18" fillId="15" borderId="14" xfId="0" applyNumberFormat="1" applyFont="1" applyFill="1" applyBorder="1" applyAlignment="1">
      <alignment horizontal="right" vertical="center" wrapText="1"/>
    </xf>
    <xf numFmtId="164" fontId="19" fillId="15" borderId="14" xfId="0" applyNumberFormat="1" applyFont="1" applyFill="1" applyBorder="1" applyAlignment="1">
      <alignment horizontal="right" vertical="center" wrapText="1"/>
    </xf>
    <xf numFmtId="39" fontId="17" fillId="17" borderId="26" xfId="0" applyNumberFormat="1" applyFont="1" applyFill="1" applyBorder="1" applyAlignment="1">
      <alignment horizontal="right" vertical="center" wrapText="1"/>
    </xf>
    <xf numFmtId="39" fontId="8" fillId="17" borderId="19" xfId="0" applyNumberFormat="1" applyFont="1" applyFill="1" applyBorder="1" applyAlignment="1">
      <alignment horizontal="right" vertical="center" wrapText="1"/>
    </xf>
    <xf numFmtId="39" fontId="8" fillId="17" borderId="23" xfId="0" applyNumberFormat="1" applyFont="1" applyFill="1" applyBorder="1" applyAlignment="1">
      <alignment horizontal="right" vertical="center" wrapText="1"/>
    </xf>
    <xf numFmtId="39" fontId="8" fillId="11" borderId="23" xfId="0" applyNumberFormat="1" applyFont="1" applyFill="1" applyBorder="1" applyAlignment="1">
      <alignment horizontal="right" vertical="center" wrapText="1"/>
    </xf>
    <xf numFmtId="39" fontId="8" fillId="11" borderId="17" xfId="0" applyNumberFormat="1" applyFont="1" applyFill="1" applyBorder="1" applyAlignment="1">
      <alignment horizontal="right" vertical="center" wrapText="1"/>
    </xf>
    <xf numFmtId="39" fontId="8" fillId="11" borderId="14" xfId="0" applyNumberFormat="1" applyFont="1" applyFill="1" applyBorder="1" applyAlignment="1">
      <alignment horizontal="right" vertical="center" wrapText="1"/>
    </xf>
    <xf numFmtId="39" fontId="8" fillId="17" borderId="18" xfId="0" applyNumberFormat="1" applyFont="1" applyFill="1" applyBorder="1" applyAlignment="1">
      <alignment horizontal="right" vertical="center" wrapText="1"/>
    </xf>
    <xf numFmtId="39" fontId="17" fillId="17" borderId="25" xfId="0" applyNumberFormat="1" applyFont="1" applyFill="1" applyBorder="1" applyAlignment="1">
      <alignment horizontal="right" vertical="center" wrapText="1"/>
    </xf>
    <xf numFmtId="39" fontId="17" fillId="16" borderId="25" xfId="0" applyNumberFormat="1" applyFont="1" applyFill="1" applyBorder="1" applyAlignment="1">
      <alignment horizontal="right" vertical="center" wrapText="1"/>
    </xf>
    <xf numFmtId="39" fontId="8" fillId="17" borderId="9" xfId="0" applyNumberFormat="1" applyFont="1" applyFill="1" applyBorder="1" applyAlignment="1">
      <alignment horizontal="right" vertical="center" wrapText="1"/>
    </xf>
    <xf numFmtId="39" fontId="8" fillId="10" borderId="9" xfId="0" applyNumberFormat="1" applyFont="1" applyFill="1" applyBorder="1" applyAlignment="1">
      <alignment horizontal="right" vertical="center" wrapText="1"/>
    </xf>
    <xf numFmtId="165" fontId="9" fillId="17" borderId="10" xfId="0" applyNumberFormat="1" applyFont="1" applyFill="1" applyBorder="1" applyAlignment="1">
      <alignment horizontal="right" vertical="center" wrapText="1"/>
    </xf>
    <xf numFmtId="165" fontId="8" fillId="17" borderId="10" xfId="0" applyNumberFormat="1" applyFont="1" applyFill="1" applyBorder="1" applyAlignment="1">
      <alignment horizontal="right" vertical="center" wrapText="1"/>
    </xf>
    <xf numFmtId="165" fontId="9" fillId="11" borderId="10" xfId="0" applyNumberFormat="1" applyFont="1" applyFill="1" applyBorder="1" applyAlignment="1">
      <alignment horizontal="right" vertical="center" wrapText="1"/>
    </xf>
    <xf numFmtId="165" fontId="8" fillId="11" borderId="10" xfId="0" applyNumberFormat="1" applyFont="1" applyFill="1" applyBorder="1" applyAlignment="1">
      <alignment horizontal="right" vertical="center" wrapText="1"/>
    </xf>
    <xf numFmtId="165" fontId="8" fillId="17" borderId="9" xfId="0" applyNumberFormat="1" applyFont="1" applyFill="1" applyBorder="1" applyAlignment="1">
      <alignment horizontal="right" vertical="center" wrapText="1"/>
    </xf>
    <xf numFmtId="165" fontId="8" fillId="17" borderId="8" xfId="0" applyNumberFormat="1" applyFont="1" applyFill="1" applyBorder="1" applyAlignment="1">
      <alignment horizontal="right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0" fontId="9" fillId="14" borderId="13" xfId="0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right" vertical="center" wrapText="1"/>
    </xf>
    <xf numFmtId="0" fontId="20" fillId="15" borderId="14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17" borderId="16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left" vertical="top" wrapText="1"/>
    </xf>
    <xf numFmtId="0" fontId="2" fillId="17" borderId="2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right" vertical="center" wrapText="1"/>
    </xf>
    <xf numFmtId="0" fontId="13" fillId="17" borderId="23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17" borderId="20" xfId="0" applyFont="1" applyFill="1" applyBorder="1" applyAlignment="1">
      <alignment horizontal="center" vertical="center" wrapText="1"/>
    </xf>
    <xf numFmtId="0" fontId="6" fillId="17" borderId="21" xfId="0" applyFont="1" applyFill="1" applyBorder="1" applyAlignment="1">
      <alignment horizontal="center" vertical="center" wrapText="1"/>
    </xf>
    <xf numFmtId="0" fontId="6" fillId="17" borderId="2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left" vertical="top" wrapText="1"/>
    </xf>
    <xf numFmtId="0" fontId="9" fillId="17" borderId="15" xfId="0" applyFont="1" applyFill="1" applyBorder="1" applyAlignment="1">
      <alignment horizontal="left" wrapText="1"/>
    </xf>
    <xf numFmtId="0" fontId="9" fillId="17" borderId="21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zoomScale="95" zoomScaleNormal="95" workbookViewId="0">
      <pane xSplit="2" ySplit="10" topLeftCell="C27" activePane="bottomRight" state="frozen"/>
      <selection activeCell="D278" sqref="D278"/>
      <selection pane="topRight" activeCell="D278" sqref="D278"/>
      <selection pane="bottomLeft" activeCell="D278" sqref="D278"/>
      <selection pane="bottomRight" activeCell="D278" sqref="D278"/>
    </sheetView>
  </sheetViews>
  <sheetFormatPr defaultRowHeight="10.5" x14ac:dyDescent="0.15"/>
  <cols>
    <col min="1" max="1" width="15" style="2" customWidth="1"/>
    <col min="2" max="2" width="47.6640625" style="2" customWidth="1"/>
    <col min="3" max="5" width="17.5" style="17" customWidth="1"/>
    <col min="6" max="6" width="10.6640625" style="17" customWidth="1"/>
    <col min="7" max="7" width="17.5" style="17" customWidth="1"/>
    <col min="8" max="9" width="17.5" style="2" customWidth="1"/>
    <col min="10" max="10" width="9.5" style="2" customWidth="1"/>
    <col min="11" max="13" width="17.5" style="2" customWidth="1"/>
    <col min="14" max="14" width="10.1640625" style="2" customWidth="1"/>
    <col min="15" max="16384" width="9.33203125" style="2"/>
  </cols>
  <sheetData>
    <row r="1" spans="1:14" ht="11.25" customHeight="1" x14ac:dyDescent="0.15">
      <c r="A1" s="70" t="s">
        <v>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2.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3.7" customHeight="1" x14ac:dyDescent="0.15">
      <c r="A3" s="46" t="s">
        <v>0</v>
      </c>
      <c r="B3" s="46"/>
      <c r="C3" s="52"/>
      <c r="D3" s="46"/>
      <c r="E3" s="46"/>
      <c r="F3" s="46"/>
      <c r="G3" s="52"/>
      <c r="H3" s="46"/>
      <c r="I3" s="46"/>
      <c r="J3" s="46"/>
      <c r="K3" s="46"/>
      <c r="L3" s="46"/>
      <c r="M3" s="46" t="s">
        <v>0</v>
      </c>
      <c r="N3" s="46"/>
    </row>
    <row r="4" spans="1:14" ht="30.75" customHeight="1" x14ac:dyDescent="0.15">
      <c r="A4" s="47" t="s">
        <v>61</v>
      </c>
      <c r="B4" s="47"/>
      <c r="C4" s="53"/>
      <c r="D4" s="47"/>
      <c r="E4" s="47"/>
      <c r="F4" s="47"/>
      <c r="G4" s="53"/>
      <c r="H4" s="47"/>
      <c r="I4" s="47"/>
      <c r="J4" s="47"/>
      <c r="K4" s="47"/>
      <c r="L4" s="47"/>
      <c r="M4" s="47"/>
      <c r="N4" s="47"/>
    </row>
    <row r="5" spans="1:14" ht="16.5" customHeight="1" x14ac:dyDescent="0.15">
      <c r="A5" s="50" t="s">
        <v>55</v>
      </c>
      <c r="B5" s="50"/>
      <c r="C5" s="51"/>
      <c r="D5" s="50"/>
      <c r="E5" s="50"/>
      <c r="F5" s="50"/>
      <c r="G5" s="51"/>
      <c r="H5" s="50"/>
      <c r="I5" s="50"/>
      <c r="J5" s="50"/>
      <c r="K5" s="50"/>
      <c r="L5" s="50"/>
      <c r="M5" s="50"/>
      <c r="N5" s="50"/>
    </row>
    <row r="6" spans="1:14" ht="12.2" customHeight="1" x14ac:dyDescent="0.15">
      <c r="A6" s="48" t="s">
        <v>49</v>
      </c>
      <c r="B6" s="48"/>
      <c r="C6" s="54"/>
      <c r="D6" s="48"/>
      <c r="E6" s="48"/>
      <c r="F6" s="48"/>
      <c r="G6" s="54"/>
      <c r="H6" s="48"/>
      <c r="I6" s="48"/>
      <c r="J6" s="48"/>
      <c r="K6" s="48"/>
      <c r="L6" s="48"/>
      <c r="M6" s="48"/>
      <c r="N6" s="48"/>
    </row>
    <row r="7" spans="1:14" s="3" customFormat="1" ht="17.25" customHeight="1" x14ac:dyDescent="0.15">
      <c r="A7" s="58" t="s">
        <v>1</v>
      </c>
      <c r="B7" s="58"/>
      <c r="C7" s="59" t="s">
        <v>2</v>
      </c>
      <c r="D7" s="60"/>
      <c r="E7" s="60"/>
      <c r="F7" s="61"/>
      <c r="G7" s="59" t="s">
        <v>3</v>
      </c>
      <c r="H7" s="64"/>
      <c r="I7" s="64"/>
      <c r="J7" s="65"/>
      <c r="K7" s="62" t="s">
        <v>4</v>
      </c>
      <c r="L7" s="62"/>
      <c r="M7" s="62"/>
      <c r="N7" s="62"/>
    </row>
    <row r="8" spans="1:14" s="3" customFormat="1" ht="18" customHeight="1" x14ac:dyDescent="0.15">
      <c r="A8" s="58"/>
      <c r="B8" s="58"/>
      <c r="C8" s="63" t="s">
        <v>53</v>
      </c>
      <c r="D8" s="63" t="s">
        <v>54</v>
      </c>
      <c r="E8" s="55" t="s">
        <v>50</v>
      </c>
      <c r="F8" s="55"/>
      <c r="G8" s="63" t="s">
        <v>53</v>
      </c>
      <c r="H8" s="57" t="s">
        <v>54</v>
      </c>
      <c r="I8" s="56" t="s">
        <v>50</v>
      </c>
      <c r="J8" s="56"/>
      <c r="K8" s="57" t="s">
        <v>53</v>
      </c>
      <c r="L8" s="57" t="s">
        <v>54</v>
      </c>
      <c r="M8" s="56" t="s">
        <v>50</v>
      </c>
      <c r="N8" s="56"/>
    </row>
    <row r="9" spans="1:14" s="3" customFormat="1" ht="37.5" customHeight="1" x14ac:dyDescent="0.15">
      <c r="A9" s="58"/>
      <c r="B9" s="58"/>
      <c r="C9" s="63"/>
      <c r="D9" s="63"/>
      <c r="E9" s="9" t="s">
        <v>51</v>
      </c>
      <c r="F9" s="9" t="s">
        <v>52</v>
      </c>
      <c r="G9" s="63"/>
      <c r="H9" s="57"/>
      <c r="I9" s="6" t="s">
        <v>51</v>
      </c>
      <c r="J9" s="6" t="s">
        <v>52</v>
      </c>
      <c r="K9" s="57"/>
      <c r="L9" s="57"/>
      <c r="M9" s="6" t="s">
        <v>51</v>
      </c>
      <c r="N9" s="6" t="s">
        <v>52</v>
      </c>
    </row>
    <row r="10" spans="1:14" ht="13.7" customHeight="1" x14ac:dyDescent="0.15">
      <c r="A10" s="45" t="s">
        <v>5</v>
      </c>
      <c r="B10" s="45"/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</row>
    <row r="11" spans="1:14" s="8" customFormat="1" ht="21" customHeight="1" x14ac:dyDescent="0.15">
      <c r="A11" s="39" t="s">
        <v>6</v>
      </c>
      <c r="B11" s="39"/>
      <c r="C11" s="31">
        <f>C34</f>
        <v>188856291.22</v>
      </c>
      <c r="D11" s="31">
        <f t="shared" ref="D11:N11" si="0">D34</f>
        <v>168581537.5</v>
      </c>
      <c r="E11" s="31">
        <f t="shared" si="0"/>
        <v>20274753.719999999</v>
      </c>
      <c r="F11" s="37">
        <f t="shared" si="0"/>
        <v>12.026675056276545</v>
      </c>
      <c r="G11" s="31">
        <f t="shared" si="0"/>
        <v>891605.12</v>
      </c>
      <c r="H11" s="31">
        <f t="shared" si="0"/>
        <v>2218922.08</v>
      </c>
      <c r="I11" s="31">
        <f t="shared" si="0"/>
        <v>-1327316.96</v>
      </c>
      <c r="J11" s="37">
        <f t="shared" si="0"/>
        <v>-59.818096902258056</v>
      </c>
      <c r="K11" s="31">
        <f t="shared" si="0"/>
        <v>189747896.34</v>
      </c>
      <c r="L11" s="31">
        <f t="shared" si="0"/>
        <v>170800459.58000001</v>
      </c>
      <c r="M11" s="31">
        <f t="shared" si="0"/>
        <v>18947436.75999999</v>
      </c>
      <c r="N11" s="37">
        <f t="shared" si="0"/>
        <v>11.093317199843568</v>
      </c>
    </row>
    <row r="12" spans="1:14" ht="27.75" customHeight="1" x14ac:dyDescent="0.15">
      <c r="A12" s="42" t="s">
        <v>57</v>
      </c>
      <c r="B12" s="42"/>
      <c r="C12" s="12">
        <v>103772179.75</v>
      </c>
      <c r="D12" s="12">
        <v>91575198.599999994</v>
      </c>
      <c r="E12" s="14">
        <f t="shared" ref="E12:E30" si="1">C12-D12</f>
        <v>12196981.150000006</v>
      </c>
      <c r="F12" s="33">
        <f t="shared" ref="F12:F29" si="2">C12/D12*100-100</f>
        <v>13.319087849622207</v>
      </c>
      <c r="G12" s="15">
        <v>0</v>
      </c>
      <c r="H12" s="15">
        <v>0</v>
      </c>
      <c r="I12" s="4">
        <f t="shared" ref="I12:I30" si="3">G12-H12</f>
        <v>0</v>
      </c>
      <c r="J12" s="35">
        <v>0</v>
      </c>
      <c r="K12" s="4">
        <f t="shared" ref="K12:L30" si="4">C12+G12</f>
        <v>103772179.75</v>
      </c>
      <c r="L12" s="4">
        <f t="shared" si="4"/>
        <v>91575198.599999994</v>
      </c>
      <c r="M12" s="4">
        <f t="shared" ref="M12:M30" si="5">K12-L12</f>
        <v>12196981.150000006</v>
      </c>
      <c r="N12" s="35">
        <f t="shared" ref="N12:N30" si="6">K12/L12*100-100</f>
        <v>13.319087849622207</v>
      </c>
    </row>
    <row r="13" spans="1:14" ht="15.75" customHeight="1" x14ac:dyDescent="0.15">
      <c r="A13" s="44" t="s">
        <v>7</v>
      </c>
      <c r="B13" s="44"/>
      <c r="C13" s="12">
        <v>103770857.75</v>
      </c>
      <c r="D13" s="12">
        <v>91573161.599999994</v>
      </c>
      <c r="E13" s="14">
        <f t="shared" si="1"/>
        <v>12197696.150000006</v>
      </c>
      <c r="F13" s="33">
        <f t="shared" si="2"/>
        <v>13.320164922644764</v>
      </c>
      <c r="G13" s="15">
        <v>0</v>
      </c>
      <c r="H13" s="15">
        <v>0</v>
      </c>
      <c r="I13" s="4">
        <f t="shared" si="3"/>
        <v>0</v>
      </c>
      <c r="J13" s="35">
        <v>0</v>
      </c>
      <c r="K13" s="4">
        <f t="shared" si="4"/>
        <v>103770857.75</v>
      </c>
      <c r="L13" s="4">
        <f t="shared" si="4"/>
        <v>91573161.599999994</v>
      </c>
      <c r="M13" s="4">
        <f t="shared" si="5"/>
        <v>12197696.150000006</v>
      </c>
      <c r="N13" s="35">
        <f t="shared" si="6"/>
        <v>13.320164922644764</v>
      </c>
    </row>
    <row r="14" spans="1:14" ht="13.5" customHeight="1" x14ac:dyDescent="0.15">
      <c r="A14" s="44" t="s">
        <v>8</v>
      </c>
      <c r="B14" s="44"/>
      <c r="C14" s="12">
        <v>1322</v>
      </c>
      <c r="D14" s="12">
        <v>2037</v>
      </c>
      <c r="E14" s="14">
        <f t="shared" si="1"/>
        <v>-715</v>
      </c>
      <c r="F14" s="33">
        <f t="shared" si="2"/>
        <v>-35.100638193421702</v>
      </c>
      <c r="G14" s="15">
        <v>0</v>
      </c>
      <c r="H14" s="15">
        <v>0</v>
      </c>
      <c r="I14" s="4">
        <f t="shared" si="3"/>
        <v>0</v>
      </c>
      <c r="J14" s="35">
        <v>0</v>
      </c>
      <c r="K14" s="4">
        <f t="shared" si="4"/>
        <v>1322</v>
      </c>
      <c r="L14" s="4">
        <f t="shared" si="4"/>
        <v>2037</v>
      </c>
      <c r="M14" s="4">
        <f t="shared" si="5"/>
        <v>-715</v>
      </c>
      <c r="N14" s="35">
        <f t="shared" si="6"/>
        <v>-35.100638193421702</v>
      </c>
    </row>
    <row r="15" spans="1:14" ht="27" customHeight="1" x14ac:dyDescent="0.15">
      <c r="A15" s="42" t="s">
        <v>9</v>
      </c>
      <c r="B15" s="42"/>
      <c r="C15" s="12">
        <v>124420.24</v>
      </c>
      <c r="D15" s="12">
        <v>64477.919999999998</v>
      </c>
      <c r="E15" s="14">
        <f t="shared" si="1"/>
        <v>59942.320000000007</v>
      </c>
      <c r="F15" s="33">
        <f t="shared" si="2"/>
        <v>92.965653978912485</v>
      </c>
      <c r="G15" s="15">
        <v>0</v>
      </c>
      <c r="H15" s="15">
        <v>0</v>
      </c>
      <c r="I15" s="4">
        <f t="shared" si="3"/>
        <v>0</v>
      </c>
      <c r="J15" s="35">
        <v>0</v>
      </c>
      <c r="K15" s="4">
        <f t="shared" si="4"/>
        <v>124420.24</v>
      </c>
      <c r="L15" s="4">
        <f t="shared" si="4"/>
        <v>64477.919999999998</v>
      </c>
      <c r="M15" s="4">
        <f t="shared" si="5"/>
        <v>59942.320000000007</v>
      </c>
      <c r="N15" s="35">
        <f t="shared" si="6"/>
        <v>92.965653978912485</v>
      </c>
    </row>
    <row r="16" spans="1:14" ht="18.75" customHeight="1" x14ac:dyDescent="0.15">
      <c r="A16" s="42" t="s">
        <v>10</v>
      </c>
      <c r="B16" s="42"/>
      <c r="C16" s="12">
        <v>2882019.37</v>
      </c>
      <c r="D16" s="12">
        <v>6292803.4800000004</v>
      </c>
      <c r="E16" s="14">
        <f t="shared" si="1"/>
        <v>-3410784.1100000003</v>
      </c>
      <c r="F16" s="33">
        <f t="shared" si="2"/>
        <v>-54.201344771694664</v>
      </c>
      <c r="G16" s="15">
        <v>0</v>
      </c>
      <c r="H16" s="15">
        <v>0</v>
      </c>
      <c r="I16" s="4">
        <f t="shared" si="3"/>
        <v>0</v>
      </c>
      <c r="J16" s="35">
        <v>0</v>
      </c>
      <c r="K16" s="4">
        <f t="shared" si="4"/>
        <v>2882019.37</v>
      </c>
      <c r="L16" s="4">
        <f t="shared" si="4"/>
        <v>6292803.4800000004</v>
      </c>
      <c r="M16" s="4">
        <f t="shared" si="5"/>
        <v>-3410784.1100000003</v>
      </c>
      <c r="N16" s="35">
        <f t="shared" si="6"/>
        <v>-54.201344771694664</v>
      </c>
    </row>
    <row r="17" spans="1:14" ht="31.5" customHeight="1" x14ac:dyDescent="0.15">
      <c r="A17" s="42" t="s">
        <v>58</v>
      </c>
      <c r="B17" s="42"/>
      <c r="C17" s="12">
        <v>27274800.739999998</v>
      </c>
      <c r="D17" s="12">
        <v>21345158.949999999</v>
      </c>
      <c r="E17" s="14">
        <f t="shared" si="1"/>
        <v>5929641.7899999991</v>
      </c>
      <c r="F17" s="33">
        <f t="shared" si="2"/>
        <v>27.779796833042553</v>
      </c>
      <c r="G17" s="15">
        <v>0</v>
      </c>
      <c r="H17" s="15">
        <v>0</v>
      </c>
      <c r="I17" s="4">
        <f t="shared" si="3"/>
        <v>0</v>
      </c>
      <c r="J17" s="35">
        <v>0</v>
      </c>
      <c r="K17" s="4">
        <f t="shared" si="4"/>
        <v>27274800.739999998</v>
      </c>
      <c r="L17" s="4">
        <f t="shared" si="4"/>
        <v>21345158.949999999</v>
      </c>
      <c r="M17" s="4">
        <f t="shared" si="5"/>
        <v>5929641.7899999991</v>
      </c>
      <c r="N17" s="35">
        <f t="shared" si="6"/>
        <v>27.779796833042553</v>
      </c>
    </row>
    <row r="18" spans="1:14" ht="20.25" customHeight="1" x14ac:dyDescent="0.15">
      <c r="A18" s="44" t="s">
        <v>11</v>
      </c>
      <c r="B18" s="44"/>
      <c r="C18" s="12">
        <v>12992374.27</v>
      </c>
      <c r="D18" s="12">
        <v>10378916.33</v>
      </c>
      <c r="E18" s="14">
        <f t="shared" si="1"/>
        <v>2613457.9399999995</v>
      </c>
      <c r="F18" s="33">
        <f t="shared" si="2"/>
        <v>25.180450992228003</v>
      </c>
      <c r="G18" s="15">
        <v>0</v>
      </c>
      <c r="H18" s="15">
        <v>0</v>
      </c>
      <c r="I18" s="4">
        <f t="shared" si="3"/>
        <v>0</v>
      </c>
      <c r="J18" s="35">
        <v>0</v>
      </c>
      <c r="K18" s="4">
        <f t="shared" si="4"/>
        <v>12992374.27</v>
      </c>
      <c r="L18" s="4">
        <f t="shared" si="4"/>
        <v>10378916.33</v>
      </c>
      <c r="M18" s="4">
        <f t="shared" si="5"/>
        <v>2613457.9399999995</v>
      </c>
      <c r="N18" s="35">
        <f t="shared" si="6"/>
        <v>25.180450992228003</v>
      </c>
    </row>
    <row r="19" spans="1:14" ht="16.5" customHeight="1" x14ac:dyDescent="0.15">
      <c r="A19" s="41" t="s">
        <v>12</v>
      </c>
      <c r="B19" s="41"/>
      <c r="C19" s="14">
        <v>0</v>
      </c>
      <c r="D19" s="14">
        <v>25000</v>
      </c>
      <c r="E19" s="14">
        <f t="shared" si="1"/>
        <v>-25000</v>
      </c>
      <c r="F19" s="33">
        <f t="shared" si="2"/>
        <v>-100</v>
      </c>
      <c r="G19" s="15">
        <v>0</v>
      </c>
      <c r="H19" s="15">
        <v>0</v>
      </c>
      <c r="I19" s="4">
        <f t="shared" si="3"/>
        <v>0</v>
      </c>
      <c r="J19" s="35">
        <v>0</v>
      </c>
      <c r="K19" s="4">
        <f t="shared" si="4"/>
        <v>0</v>
      </c>
      <c r="L19" s="4">
        <f t="shared" si="4"/>
        <v>25000</v>
      </c>
      <c r="M19" s="4">
        <f t="shared" si="5"/>
        <v>-25000</v>
      </c>
      <c r="N19" s="35">
        <f t="shared" si="6"/>
        <v>-100</v>
      </c>
    </row>
    <row r="20" spans="1:14" ht="16.5" customHeight="1" x14ac:dyDescent="0.15">
      <c r="A20" s="41" t="s">
        <v>13</v>
      </c>
      <c r="B20" s="41"/>
      <c r="C20" s="14">
        <v>-16.670000000000002</v>
      </c>
      <c r="D20" s="14">
        <v>39833.33</v>
      </c>
      <c r="E20" s="14">
        <f t="shared" si="1"/>
        <v>-39850</v>
      </c>
      <c r="F20" s="33">
        <f t="shared" si="2"/>
        <v>-100.04184937588698</v>
      </c>
      <c r="G20" s="15">
        <v>0</v>
      </c>
      <c r="H20" s="15">
        <v>0</v>
      </c>
      <c r="I20" s="4">
        <f t="shared" si="3"/>
        <v>0</v>
      </c>
      <c r="J20" s="35">
        <v>0</v>
      </c>
      <c r="K20" s="4">
        <f t="shared" si="4"/>
        <v>-16.670000000000002</v>
      </c>
      <c r="L20" s="4">
        <f t="shared" si="4"/>
        <v>39833.33</v>
      </c>
      <c r="M20" s="4">
        <f t="shared" si="5"/>
        <v>-39850</v>
      </c>
      <c r="N20" s="35">
        <f t="shared" si="6"/>
        <v>-100.04184937588698</v>
      </c>
    </row>
    <row r="21" spans="1:14" ht="18" customHeight="1" x14ac:dyDescent="0.15">
      <c r="A21" s="44" t="s">
        <v>14</v>
      </c>
      <c r="B21" s="44"/>
      <c r="C21" s="12">
        <v>3845</v>
      </c>
      <c r="D21" s="12">
        <v>3130</v>
      </c>
      <c r="E21" s="14">
        <f t="shared" si="1"/>
        <v>715</v>
      </c>
      <c r="F21" s="33">
        <f t="shared" si="2"/>
        <v>22.843450479233212</v>
      </c>
      <c r="G21" s="15">
        <v>0</v>
      </c>
      <c r="H21" s="15">
        <v>0</v>
      </c>
      <c r="I21" s="4">
        <f t="shared" si="3"/>
        <v>0</v>
      </c>
      <c r="J21" s="35">
        <v>0</v>
      </c>
      <c r="K21" s="4">
        <f t="shared" si="4"/>
        <v>3845</v>
      </c>
      <c r="L21" s="4">
        <f t="shared" si="4"/>
        <v>3130</v>
      </c>
      <c r="M21" s="4">
        <f t="shared" si="5"/>
        <v>715</v>
      </c>
      <c r="N21" s="35">
        <f t="shared" si="6"/>
        <v>22.843450479233212</v>
      </c>
    </row>
    <row r="22" spans="1:14" ht="18" customHeight="1" x14ac:dyDescent="0.15">
      <c r="A22" s="44" t="s">
        <v>15</v>
      </c>
      <c r="B22" s="44"/>
      <c r="C22" s="12">
        <v>14278581.470000001</v>
      </c>
      <c r="D22" s="12">
        <v>10963112.619999999</v>
      </c>
      <c r="E22" s="14">
        <f t="shared" si="1"/>
        <v>3315468.8500000015</v>
      </c>
      <c r="F22" s="33">
        <f t="shared" si="2"/>
        <v>30.242039509396221</v>
      </c>
      <c r="G22" s="15">
        <v>0</v>
      </c>
      <c r="H22" s="15">
        <v>0</v>
      </c>
      <c r="I22" s="4">
        <f t="shared" si="3"/>
        <v>0</v>
      </c>
      <c r="J22" s="35">
        <v>0</v>
      </c>
      <c r="K22" s="4">
        <f t="shared" si="4"/>
        <v>14278581.470000001</v>
      </c>
      <c r="L22" s="4">
        <f t="shared" si="4"/>
        <v>10963112.619999999</v>
      </c>
      <c r="M22" s="4">
        <f t="shared" si="5"/>
        <v>3315468.8500000015</v>
      </c>
      <c r="N22" s="35">
        <f t="shared" si="6"/>
        <v>30.242039509396221</v>
      </c>
    </row>
    <row r="23" spans="1:14" ht="17.25" customHeight="1" x14ac:dyDescent="0.15">
      <c r="A23" s="42" t="s">
        <v>16</v>
      </c>
      <c r="B23" s="42"/>
      <c r="C23" s="14">
        <v>0</v>
      </c>
      <c r="D23" s="14">
        <v>0</v>
      </c>
      <c r="E23" s="14">
        <f t="shared" si="1"/>
        <v>0</v>
      </c>
      <c r="F23" s="33">
        <v>0</v>
      </c>
      <c r="G23" s="12">
        <v>71626.070000000007</v>
      </c>
      <c r="H23" s="12">
        <v>106710.48</v>
      </c>
      <c r="I23" s="4">
        <f t="shared" si="3"/>
        <v>-35084.409999999989</v>
      </c>
      <c r="J23" s="35">
        <f t="shared" ref="J23:J30" si="7">G23/H23*100-100</f>
        <v>-32.878129683232601</v>
      </c>
      <c r="K23" s="4">
        <f t="shared" si="4"/>
        <v>71626.070000000007</v>
      </c>
      <c r="L23" s="4">
        <f t="shared" si="4"/>
        <v>106710.48</v>
      </c>
      <c r="M23" s="4">
        <f t="shared" si="5"/>
        <v>-35084.409999999989</v>
      </c>
      <c r="N23" s="35">
        <f t="shared" si="6"/>
        <v>-32.878129683232601</v>
      </c>
    </row>
    <row r="24" spans="1:14" ht="25.5" customHeight="1" x14ac:dyDescent="0.15">
      <c r="A24" s="44" t="s">
        <v>17</v>
      </c>
      <c r="B24" s="44"/>
      <c r="C24" s="12">
        <v>1527424.66</v>
      </c>
      <c r="D24" s="12">
        <v>916654.25</v>
      </c>
      <c r="E24" s="14">
        <f t="shared" si="1"/>
        <v>610770.40999999992</v>
      </c>
      <c r="F24" s="33">
        <f t="shared" si="2"/>
        <v>66.630401811806337</v>
      </c>
      <c r="G24" s="14">
        <v>0</v>
      </c>
      <c r="H24" s="14">
        <v>0</v>
      </c>
      <c r="I24" s="4">
        <f t="shared" si="3"/>
        <v>0</v>
      </c>
      <c r="J24" s="35">
        <v>0</v>
      </c>
      <c r="K24" s="4">
        <f t="shared" si="4"/>
        <v>1527424.66</v>
      </c>
      <c r="L24" s="4">
        <f t="shared" si="4"/>
        <v>916654.25</v>
      </c>
      <c r="M24" s="4">
        <f t="shared" si="5"/>
        <v>610770.40999999992</v>
      </c>
      <c r="N24" s="35">
        <f t="shared" si="6"/>
        <v>66.630401811806337</v>
      </c>
    </row>
    <row r="25" spans="1:14" ht="21" customHeight="1" x14ac:dyDescent="0.15">
      <c r="A25" s="44" t="s">
        <v>18</v>
      </c>
      <c r="B25" s="44"/>
      <c r="C25" s="12">
        <v>119719.97</v>
      </c>
      <c r="D25" s="12">
        <v>99799.43</v>
      </c>
      <c r="E25" s="14">
        <f t="shared" si="1"/>
        <v>19920.540000000008</v>
      </c>
      <c r="F25" s="33">
        <f t="shared" si="2"/>
        <v>19.960574925127332</v>
      </c>
      <c r="G25" s="14">
        <v>0</v>
      </c>
      <c r="H25" s="14">
        <v>0</v>
      </c>
      <c r="I25" s="4">
        <f t="shared" si="3"/>
        <v>0</v>
      </c>
      <c r="J25" s="35">
        <v>0</v>
      </c>
      <c r="K25" s="4">
        <f t="shared" si="4"/>
        <v>119719.97</v>
      </c>
      <c r="L25" s="4">
        <f t="shared" si="4"/>
        <v>99799.43</v>
      </c>
      <c r="M25" s="4">
        <f t="shared" si="5"/>
        <v>19920.540000000008</v>
      </c>
      <c r="N25" s="35">
        <f t="shared" si="6"/>
        <v>19.960574925127332</v>
      </c>
    </row>
    <row r="26" spans="1:14" ht="34.5" customHeight="1" x14ac:dyDescent="0.15">
      <c r="A26" s="44" t="s">
        <v>19</v>
      </c>
      <c r="B26" s="44"/>
      <c r="C26" s="14">
        <v>0</v>
      </c>
      <c r="D26" s="14">
        <v>0</v>
      </c>
      <c r="E26" s="14">
        <f t="shared" si="1"/>
        <v>0</v>
      </c>
      <c r="F26" s="33">
        <v>0</v>
      </c>
      <c r="G26" s="12">
        <v>55403.09</v>
      </c>
      <c r="H26" s="12">
        <v>0</v>
      </c>
      <c r="I26" s="4">
        <f t="shared" si="3"/>
        <v>55403.09</v>
      </c>
      <c r="J26" s="35">
        <v>0</v>
      </c>
      <c r="K26" s="4">
        <f t="shared" si="4"/>
        <v>55403.09</v>
      </c>
      <c r="L26" s="4">
        <f t="shared" si="4"/>
        <v>0</v>
      </c>
      <c r="M26" s="4">
        <f t="shared" si="5"/>
        <v>55403.09</v>
      </c>
      <c r="N26" s="35">
        <v>0</v>
      </c>
    </row>
    <row r="27" spans="1:14" ht="34.5" customHeight="1" x14ac:dyDescent="0.15">
      <c r="A27" s="42" t="s">
        <v>20</v>
      </c>
      <c r="B27" s="42"/>
      <c r="C27" s="12">
        <v>352332.42</v>
      </c>
      <c r="D27" s="12">
        <v>71837.67</v>
      </c>
      <c r="E27" s="14">
        <f t="shared" si="1"/>
        <v>280494.75</v>
      </c>
      <c r="F27" s="33">
        <f t="shared" si="2"/>
        <v>390.45635806395165</v>
      </c>
      <c r="G27" s="14">
        <v>0</v>
      </c>
      <c r="H27" s="14">
        <v>0</v>
      </c>
      <c r="I27" s="4">
        <f t="shared" si="3"/>
        <v>0</v>
      </c>
      <c r="J27" s="35">
        <v>0</v>
      </c>
      <c r="K27" s="4">
        <f t="shared" si="4"/>
        <v>352332.42</v>
      </c>
      <c r="L27" s="4">
        <f t="shared" si="4"/>
        <v>71837.67</v>
      </c>
      <c r="M27" s="4">
        <f t="shared" si="5"/>
        <v>280494.75</v>
      </c>
      <c r="N27" s="35">
        <f t="shared" si="6"/>
        <v>390.45635806395165</v>
      </c>
    </row>
    <row r="28" spans="1:14" ht="80.25" customHeight="1" x14ac:dyDescent="0.15">
      <c r="A28" s="44" t="s">
        <v>21</v>
      </c>
      <c r="B28" s="44"/>
      <c r="C28" s="12">
        <v>0</v>
      </c>
      <c r="D28" s="12">
        <v>3040.93</v>
      </c>
      <c r="E28" s="14">
        <f t="shared" si="1"/>
        <v>-3040.93</v>
      </c>
      <c r="F28" s="33">
        <f t="shared" si="2"/>
        <v>-100</v>
      </c>
      <c r="G28" s="14">
        <v>0</v>
      </c>
      <c r="H28" s="14">
        <v>0</v>
      </c>
      <c r="I28" s="4">
        <f t="shared" si="3"/>
        <v>0</v>
      </c>
      <c r="J28" s="35">
        <v>0</v>
      </c>
      <c r="K28" s="4">
        <f t="shared" si="4"/>
        <v>0</v>
      </c>
      <c r="L28" s="4">
        <f t="shared" si="4"/>
        <v>3040.93</v>
      </c>
      <c r="M28" s="4">
        <f t="shared" si="5"/>
        <v>-3040.93</v>
      </c>
      <c r="N28" s="35">
        <f t="shared" si="6"/>
        <v>-100</v>
      </c>
    </row>
    <row r="29" spans="1:14" s="8" customFormat="1" ht="18.75" customHeight="1" x14ac:dyDescent="0.15">
      <c r="A29" s="42" t="s">
        <v>22</v>
      </c>
      <c r="B29" s="42"/>
      <c r="C29" s="12">
        <v>97311.07</v>
      </c>
      <c r="D29" s="12">
        <v>65354.2</v>
      </c>
      <c r="E29" s="12">
        <f t="shared" si="1"/>
        <v>31956.87000000001</v>
      </c>
      <c r="F29" s="33">
        <f t="shared" si="2"/>
        <v>48.897959121219458</v>
      </c>
      <c r="G29" s="12">
        <v>0</v>
      </c>
      <c r="H29" s="12">
        <v>7805.07</v>
      </c>
      <c r="I29" s="7">
        <f t="shared" si="3"/>
        <v>-7805.07</v>
      </c>
      <c r="J29" s="35">
        <f t="shared" si="7"/>
        <v>-100</v>
      </c>
      <c r="K29" s="7">
        <f t="shared" si="4"/>
        <v>97311.07</v>
      </c>
      <c r="L29" s="7">
        <f t="shared" si="4"/>
        <v>73159.26999999999</v>
      </c>
      <c r="M29" s="7">
        <f t="shared" si="5"/>
        <v>24151.800000000017</v>
      </c>
      <c r="N29" s="35">
        <f t="shared" si="6"/>
        <v>33.012631208594655</v>
      </c>
    </row>
    <row r="30" spans="1:14" s="8" customFormat="1" ht="18" customHeight="1" x14ac:dyDescent="0.15">
      <c r="A30" s="42" t="s">
        <v>23</v>
      </c>
      <c r="B30" s="42"/>
      <c r="C30" s="12">
        <v>0</v>
      </c>
      <c r="D30" s="12">
        <v>0</v>
      </c>
      <c r="E30" s="12">
        <f t="shared" si="1"/>
        <v>0</v>
      </c>
      <c r="F30" s="33">
        <v>0</v>
      </c>
      <c r="G30" s="12">
        <v>763959.96</v>
      </c>
      <c r="H30" s="12">
        <v>1739406.53</v>
      </c>
      <c r="I30" s="7">
        <f t="shared" si="3"/>
        <v>-975446.57000000007</v>
      </c>
      <c r="J30" s="35">
        <f t="shared" si="7"/>
        <v>-56.079274923729308</v>
      </c>
      <c r="K30" s="7">
        <f t="shared" si="4"/>
        <v>763959.96</v>
      </c>
      <c r="L30" s="7">
        <f t="shared" si="4"/>
        <v>1739406.53</v>
      </c>
      <c r="M30" s="7">
        <f t="shared" si="5"/>
        <v>-975446.57000000007</v>
      </c>
      <c r="N30" s="35">
        <f t="shared" si="6"/>
        <v>-56.079274923729308</v>
      </c>
    </row>
    <row r="31" spans="1:14" s="8" customFormat="1" ht="17.25" customHeight="1" x14ac:dyDescent="0.15">
      <c r="A31" s="42" t="s">
        <v>24</v>
      </c>
      <c r="B31" s="42"/>
      <c r="C31" s="12">
        <v>0</v>
      </c>
      <c r="D31" s="12">
        <v>0</v>
      </c>
      <c r="E31" s="12">
        <f t="shared" ref="E31:E42" si="8">C31-D31</f>
        <v>0</v>
      </c>
      <c r="F31" s="33">
        <v>0</v>
      </c>
      <c r="G31" s="12">
        <v>616</v>
      </c>
      <c r="H31" s="12">
        <v>80000</v>
      </c>
      <c r="I31" s="7">
        <f t="shared" ref="I31:I42" si="9">G31-H31</f>
        <v>-79384</v>
      </c>
      <c r="J31" s="35">
        <f t="shared" ref="J31:J40" si="10">G31/H31*100-100</f>
        <v>-99.23</v>
      </c>
      <c r="K31" s="7">
        <f t="shared" ref="K31:L42" si="11">C31+G31</f>
        <v>616</v>
      </c>
      <c r="L31" s="7">
        <f t="shared" si="11"/>
        <v>80000</v>
      </c>
      <c r="M31" s="7">
        <f t="shared" ref="M31:M42" si="12">K31-L31</f>
        <v>-79384</v>
      </c>
      <c r="N31" s="35">
        <f t="shared" ref="N31:N40" si="13">K31/L31*100-100</f>
        <v>-99.23</v>
      </c>
    </row>
    <row r="32" spans="1:14" s="8" customFormat="1" ht="16.350000000000001" customHeight="1" x14ac:dyDescent="0.15">
      <c r="A32" s="39" t="s">
        <v>25</v>
      </c>
      <c r="B32" s="39"/>
      <c r="C32" s="12">
        <v>136150208.22</v>
      </c>
      <c r="D32" s="12">
        <v>120431284.5</v>
      </c>
      <c r="E32" s="12">
        <f t="shared" si="8"/>
        <v>15718923.719999999</v>
      </c>
      <c r="F32" s="33">
        <f t="shared" ref="F32:F39" si="14">C32/D32*100-100</f>
        <v>13.052193028797248</v>
      </c>
      <c r="G32" s="12">
        <v>891605.12</v>
      </c>
      <c r="H32" s="12">
        <f>1933922.08</f>
        <v>1933922.08</v>
      </c>
      <c r="I32" s="7">
        <f t="shared" si="9"/>
        <v>-1042316.9600000001</v>
      </c>
      <c r="J32" s="35">
        <f t="shared" si="10"/>
        <v>-53.896533411521943</v>
      </c>
      <c r="K32" s="7">
        <f t="shared" si="11"/>
        <v>137041813.34</v>
      </c>
      <c r="L32" s="7">
        <f t="shared" si="11"/>
        <v>122365206.58</v>
      </c>
      <c r="M32" s="7">
        <f t="shared" si="12"/>
        <v>14676606.760000005</v>
      </c>
      <c r="N32" s="35">
        <f t="shared" si="13"/>
        <v>11.994101240212203</v>
      </c>
    </row>
    <row r="33" spans="1:14" s="8" customFormat="1" ht="16.5" customHeight="1" x14ac:dyDescent="0.15">
      <c r="A33" s="39" t="s">
        <v>59</v>
      </c>
      <c r="B33" s="39"/>
      <c r="C33" s="12">
        <f>51736300+969783</f>
        <v>52706083</v>
      </c>
      <c r="D33" s="12">
        <f>47090984+1059269</f>
        <v>48150253</v>
      </c>
      <c r="E33" s="12">
        <f t="shared" si="8"/>
        <v>4555830</v>
      </c>
      <c r="F33" s="33">
        <f t="shared" si="14"/>
        <v>9.4616948326315082</v>
      </c>
      <c r="G33" s="12">
        <v>0</v>
      </c>
      <c r="H33" s="12">
        <f>285000</f>
        <v>285000</v>
      </c>
      <c r="I33" s="7">
        <f t="shared" si="9"/>
        <v>-285000</v>
      </c>
      <c r="J33" s="35">
        <v>0</v>
      </c>
      <c r="K33" s="7">
        <f t="shared" si="11"/>
        <v>52706083</v>
      </c>
      <c r="L33" s="7">
        <f t="shared" si="11"/>
        <v>48435253</v>
      </c>
      <c r="M33" s="7">
        <f t="shared" si="12"/>
        <v>4270830</v>
      </c>
      <c r="N33" s="35">
        <f t="shared" si="13"/>
        <v>8.8176064652743662</v>
      </c>
    </row>
    <row r="34" spans="1:14" s="8" customFormat="1" ht="19.5" hidden="1" customHeight="1" x14ac:dyDescent="0.15">
      <c r="A34" s="39" t="s">
        <v>27</v>
      </c>
      <c r="B34" s="39"/>
      <c r="C34" s="12">
        <v>188856291.22</v>
      </c>
      <c r="D34" s="12">
        <v>168581537.5</v>
      </c>
      <c r="E34" s="12">
        <f t="shared" si="8"/>
        <v>20274753.719999999</v>
      </c>
      <c r="F34" s="33">
        <f t="shared" si="14"/>
        <v>12.026675056276545</v>
      </c>
      <c r="G34" s="12">
        <v>891605.12</v>
      </c>
      <c r="H34" s="12">
        <v>2218922.08</v>
      </c>
      <c r="I34" s="7">
        <f t="shared" si="9"/>
        <v>-1327316.96</v>
      </c>
      <c r="J34" s="35">
        <f t="shared" si="10"/>
        <v>-59.818096902258056</v>
      </c>
      <c r="K34" s="7">
        <f t="shared" si="11"/>
        <v>189747896.34</v>
      </c>
      <c r="L34" s="7">
        <f t="shared" si="11"/>
        <v>170800459.58000001</v>
      </c>
      <c r="M34" s="7">
        <f t="shared" si="12"/>
        <v>18947436.75999999</v>
      </c>
      <c r="N34" s="35">
        <f t="shared" si="13"/>
        <v>11.093317199843568</v>
      </c>
    </row>
    <row r="35" spans="1:14" ht="19.5" customHeight="1" x14ac:dyDescent="0.15">
      <c r="A35" s="39" t="s">
        <v>28</v>
      </c>
      <c r="B35" s="39"/>
      <c r="C35" s="11">
        <f>C54</f>
        <v>133578568.54000001</v>
      </c>
      <c r="D35" s="11">
        <f t="shared" ref="D35:N35" si="15">D54</f>
        <v>144040791.12</v>
      </c>
      <c r="E35" s="11">
        <f t="shared" si="15"/>
        <v>-10462222.579999998</v>
      </c>
      <c r="F35" s="38">
        <f t="shared" si="15"/>
        <v>-7.2633748389259694</v>
      </c>
      <c r="G35" s="11">
        <f t="shared" si="15"/>
        <v>2868094.35</v>
      </c>
      <c r="H35" s="11">
        <f t="shared" si="15"/>
        <v>8971882.1300000008</v>
      </c>
      <c r="I35" s="11">
        <f t="shared" si="15"/>
        <v>-6103787.7800000012</v>
      </c>
      <c r="J35" s="38">
        <f t="shared" si="15"/>
        <v>-68.032411611720534</v>
      </c>
      <c r="K35" s="11">
        <f t="shared" si="15"/>
        <v>136446662.89000002</v>
      </c>
      <c r="L35" s="11">
        <f t="shared" si="15"/>
        <v>153012673.25</v>
      </c>
      <c r="M35" s="11">
        <f t="shared" si="15"/>
        <v>-16566010.359999985</v>
      </c>
      <c r="N35" s="38">
        <f t="shared" si="15"/>
        <v>-10.826560969190822</v>
      </c>
    </row>
    <row r="36" spans="1:14" s="18" customFormat="1" ht="17.25" customHeight="1" x14ac:dyDescent="0.15">
      <c r="A36" s="66" t="s">
        <v>29</v>
      </c>
      <c r="B36" s="66"/>
      <c r="C36" s="19">
        <v>15365651.5</v>
      </c>
      <c r="D36" s="21">
        <v>16135743.109999999</v>
      </c>
      <c r="E36" s="12">
        <f t="shared" si="8"/>
        <v>-770091.6099999994</v>
      </c>
      <c r="F36" s="34">
        <f t="shared" si="14"/>
        <v>-4.7725822402486102</v>
      </c>
      <c r="G36" s="19">
        <v>59225.38</v>
      </c>
      <c r="H36" s="21">
        <v>93470.82</v>
      </c>
      <c r="I36" s="12">
        <f t="shared" si="9"/>
        <v>-34245.44000000001</v>
      </c>
      <c r="J36" s="36">
        <f t="shared" si="10"/>
        <v>-36.637573095004413</v>
      </c>
      <c r="K36" s="12">
        <f t="shared" si="11"/>
        <v>15424876.880000001</v>
      </c>
      <c r="L36" s="12">
        <f t="shared" si="11"/>
        <v>16229213.93</v>
      </c>
      <c r="M36" s="12">
        <f t="shared" si="12"/>
        <v>-804337.04999999888</v>
      </c>
      <c r="N36" s="36">
        <f t="shared" si="13"/>
        <v>-4.9561060287286409</v>
      </c>
    </row>
    <row r="37" spans="1:14" s="8" customFormat="1" ht="16.5" customHeight="1" x14ac:dyDescent="0.15">
      <c r="A37" s="39" t="s">
        <v>30</v>
      </c>
      <c r="B37" s="39"/>
      <c r="C37" s="19">
        <v>88986830.469999999</v>
      </c>
      <c r="D37" s="21">
        <v>76159581.680000007</v>
      </c>
      <c r="E37" s="12">
        <f t="shared" si="8"/>
        <v>12827248.789999992</v>
      </c>
      <c r="F37" s="34">
        <f t="shared" si="14"/>
        <v>16.842593547711829</v>
      </c>
      <c r="G37" s="19">
        <v>1589267.75</v>
      </c>
      <c r="H37" s="21">
        <v>3242197.35</v>
      </c>
      <c r="I37" s="7">
        <f t="shared" si="9"/>
        <v>-1652929.6</v>
      </c>
      <c r="J37" s="36">
        <f t="shared" si="10"/>
        <v>-50.981770125745122</v>
      </c>
      <c r="K37" s="7">
        <f t="shared" si="11"/>
        <v>90576098.219999999</v>
      </c>
      <c r="L37" s="7">
        <f t="shared" si="11"/>
        <v>79401779.030000001</v>
      </c>
      <c r="M37" s="7">
        <f t="shared" si="12"/>
        <v>11174319.189999998</v>
      </c>
      <c r="N37" s="36">
        <f t="shared" si="13"/>
        <v>14.073134539942814</v>
      </c>
    </row>
    <row r="38" spans="1:14" s="8" customFormat="1" ht="19.5" customHeight="1" x14ac:dyDescent="0.15">
      <c r="A38" s="39" t="s">
        <v>31</v>
      </c>
      <c r="B38" s="39"/>
      <c r="C38" s="22">
        <v>1804162.95</v>
      </c>
      <c r="D38" s="21">
        <v>2229867.58</v>
      </c>
      <c r="E38" s="23">
        <f t="shared" si="8"/>
        <v>-425704.63000000012</v>
      </c>
      <c r="F38" s="34">
        <f t="shared" si="14"/>
        <v>-19.091027369436901</v>
      </c>
      <c r="G38" s="12">
        <v>0</v>
      </c>
      <c r="H38" s="7">
        <v>0</v>
      </c>
      <c r="I38" s="7">
        <f t="shared" si="9"/>
        <v>0</v>
      </c>
      <c r="J38" s="36">
        <v>0</v>
      </c>
      <c r="K38" s="7">
        <f t="shared" si="11"/>
        <v>1804162.95</v>
      </c>
      <c r="L38" s="7">
        <f t="shared" si="11"/>
        <v>2229867.58</v>
      </c>
      <c r="M38" s="7">
        <f t="shared" si="12"/>
        <v>-425704.63000000012</v>
      </c>
      <c r="N38" s="36">
        <f t="shared" si="13"/>
        <v>-19.091027369436901</v>
      </c>
    </row>
    <row r="39" spans="1:14" s="8" customFormat="1" ht="16.350000000000001" customHeight="1" x14ac:dyDescent="0.15">
      <c r="A39" s="39" t="s">
        <v>32</v>
      </c>
      <c r="B39" s="39"/>
      <c r="C39" s="19">
        <v>3703338.46</v>
      </c>
      <c r="D39" s="21">
        <v>1388884.18</v>
      </c>
      <c r="E39" s="12">
        <f t="shared" si="8"/>
        <v>2314454.2800000003</v>
      </c>
      <c r="F39" s="34">
        <f t="shared" si="14"/>
        <v>166.64127314057248</v>
      </c>
      <c r="G39" s="12">
        <v>24600</v>
      </c>
      <c r="H39" s="7">
        <v>0</v>
      </c>
      <c r="I39" s="7">
        <f t="shared" si="9"/>
        <v>24600</v>
      </c>
      <c r="J39" s="36">
        <v>0</v>
      </c>
      <c r="K39" s="7">
        <f t="shared" si="11"/>
        <v>3727938.46</v>
      </c>
      <c r="L39" s="7">
        <f t="shared" si="11"/>
        <v>1388884.18</v>
      </c>
      <c r="M39" s="7">
        <f t="shared" si="12"/>
        <v>2339054.2800000003</v>
      </c>
      <c r="N39" s="36">
        <f t="shared" si="13"/>
        <v>168.41247914566935</v>
      </c>
    </row>
    <row r="40" spans="1:14" s="8" customFormat="1" ht="15.75" customHeight="1" x14ac:dyDescent="0.15">
      <c r="A40" s="39" t="s">
        <v>33</v>
      </c>
      <c r="B40" s="39"/>
      <c r="C40" s="19">
        <v>3615732.03</v>
      </c>
      <c r="D40" s="21">
        <v>3847110.78</v>
      </c>
      <c r="E40" s="12">
        <f t="shared" si="8"/>
        <v>-231378.75</v>
      </c>
      <c r="F40" s="34">
        <f t="shared" ref="F40:F56" si="16">C40/D40*100-100</f>
        <v>-6.0143511126029949</v>
      </c>
      <c r="G40" s="12">
        <v>702981.38</v>
      </c>
      <c r="H40" s="21">
        <v>49998.8</v>
      </c>
      <c r="I40" s="7">
        <f t="shared" si="9"/>
        <v>652982.57999999996</v>
      </c>
      <c r="J40" s="36">
        <f t="shared" si="10"/>
        <v>1305.9965039160938</v>
      </c>
      <c r="K40" s="7">
        <f t="shared" si="11"/>
        <v>4318713.41</v>
      </c>
      <c r="L40" s="7">
        <f t="shared" si="11"/>
        <v>3897109.5799999996</v>
      </c>
      <c r="M40" s="7">
        <f t="shared" si="12"/>
        <v>421603.83000000054</v>
      </c>
      <c r="N40" s="36">
        <f t="shared" si="13"/>
        <v>10.818372471835929</v>
      </c>
    </row>
    <row r="41" spans="1:14" s="8" customFormat="1" ht="18" customHeight="1" x14ac:dyDescent="0.15">
      <c r="A41" s="39" t="s">
        <v>34</v>
      </c>
      <c r="B41" s="39"/>
      <c r="C41" s="19">
        <v>626739.16</v>
      </c>
      <c r="D41" s="21">
        <v>1100820.78</v>
      </c>
      <c r="E41" s="12">
        <f t="shared" si="8"/>
        <v>-474081.62</v>
      </c>
      <c r="F41" s="34">
        <f t="shared" si="16"/>
        <v>-43.066194662495384</v>
      </c>
      <c r="G41" s="12">
        <v>0</v>
      </c>
      <c r="H41" s="7">
        <v>0</v>
      </c>
      <c r="I41" s="7">
        <f t="shared" si="9"/>
        <v>0</v>
      </c>
      <c r="J41" s="36">
        <v>0</v>
      </c>
      <c r="K41" s="7">
        <f t="shared" si="11"/>
        <v>626739.16</v>
      </c>
      <c r="L41" s="7">
        <f t="shared" si="11"/>
        <v>1100820.78</v>
      </c>
      <c r="M41" s="7">
        <f t="shared" si="12"/>
        <v>-474081.62</v>
      </c>
      <c r="N41" s="36">
        <f t="shared" ref="N41:N57" si="17">K41/L41*100-100</f>
        <v>-43.066194662495384</v>
      </c>
    </row>
    <row r="42" spans="1:14" s="8" customFormat="1" ht="18" customHeight="1" x14ac:dyDescent="0.15">
      <c r="A42" s="39" t="s">
        <v>35</v>
      </c>
      <c r="B42" s="39"/>
      <c r="C42" s="19">
        <v>2839653.47</v>
      </c>
      <c r="D42" s="21">
        <v>3530001.36</v>
      </c>
      <c r="E42" s="12">
        <f t="shared" si="8"/>
        <v>-690347.88999999966</v>
      </c>
      <c r="F42" s="34">
        <f t="shared" si="16"/>
        <v>-19.556589915874696</v>
      </c>
      <c r="G42" s="19">
        <v>56100</v>
      </c>
      <c r="H42" s="21">
        <v>2253629.0699999998</v>
      </c>
      <c r="I42" s="7">
        <f t="shared" si="9"/>
        <v>-2197529.0699999998</v>
      </c>
      <c r="J42" s="36">
        <f t="shared" ref="J42:J58" si="18">G42/H42*100-100</f>
        <v>-97.510681737878002</v>
      </c>
      <c r="K42" s="7">
        <f t="shared" si="11"/>
        <v>2895753.47</v>
      </c>
      <c r="L42" s="7">
        <f t="shared" si="11"/>
        <v>5783630.4299999997</v>
      </c>
      <c r="M42" s="7">
        <f t="shared" si="12"/>
        <v>-2887876.9599999995</v>
      </c>
      <c r="N42" s="36">
        <f t="shared" si="17"/>
        <v>-49.931906869782473</v>
      </c>
    </row>
    <row r="43" spans="1:14" s="8" customFormat="1" ht="18" customHeight="1" x14ac:dyDescent="0.15">
      <c r="A43" s="39" t="s">
        <v>36</v>
      </c>
      <c r="B43" s="39"/>
      <c r="C43" s="19">
        <v>5852145.04</v>
      </c>
      <c r="D43" s="21">
        <v>12579284.65</v>
      </c>
      <c r="E43" s="12">
        <f t="shared" ref="E43:E58" si="19">C43-D43</f>
        <v>-6727139.6100000003</v>
      </c>
      <c r="F43" s="34">
        <f t="shared" si="16"/>
        <v>-53.47791863506324</v>
      </c>
      <c r="G43" s="19">
        <v>346569.84</v>
      </c>
      <c r="H43" s="21">
        <v>3226882.89</v>
      </c>
      <c r="I43" s="7">
        <f t="shared" ref="I43:I58" si="20">G43-H43</f>
        <v>-2880313.0500000003</v>
      </c>
      <c r="J43" s="36">
        <f t="shared" si="18"/>
        <v>-89.259918881035063</v>
      </c>
      <c r="K43" s="7">
        <f t="shared" ref="K43:L58" si="21">C43+G43</f>
        <v>6198714.8799999999</v>
      </c>
      <c r="L43" s="7">
        <f t="shared" si="21"/>
        <v>15806167.540000001</v>
      </c>
      <c r="M43" s="7">
        <f t="shared" ref="M43:M58" si="22">K43-L43</f>
        <v>-9607452.6600000001</v>
      </c>
      <c r="N43" s="36">
        <f t="shared" si="17"/>
        <v>-60.782935747623995</v>
      </c>
    </row>
    <row r="44" spans="1:14" s="8" customFormat="1" ht="18" customHeight="1" x14ac:dyDescent="0.15">
      <c r="A44" s="39" t="s">
        <v>37</v>
      </c>
      <c r="B44" s="39"/>
      <c r="C44" s="12">
        <v>1673436.72</v>
      </c>
      <c r="D44" s="21">
        <v>20000</v>
      </c>
      <c r="E44" s="12">
        <f t="shared" si="19"/>
        <v>1653436.72</v>
      </c>
      <c r="F44" s="34">
        <f t="shared" si="16"/>
        <v>8267.1836000000003</v>
      </c>
      <c r="G44" s="19">
        <v>89350</v>
      </c>
      <c r="H44" s="21">
        <v>105703.2</v>
      </c>
      <c r="I44" s="7">
        <f t="shared" si="20"/>
        <v>-16353.199999999997</v>
      </c>
      <c r="J44" s="36">
        <f t="shared" si="18"/>
        <v>-15.470865593473036</v>
      </c>
      <c r="K44" s="7">
        <f t="shared" si="21"/>
        <v>1762786.72</v>
      </c>
      <c r="L44" s="7">
        <f t="shared" si="21"/>
        <v>125703.2</v>
      </c>
      <c r="M44" s="7">
        <f t="shared" si="22"/>
        <v>1637083.52</v>
      </c>
      <c r="N44" s="36">
        <f>K44/L44*100-100</f>
        <v>1302.3403700144468</v>
      </c>
    </row>
    <row r="45" spans="1:14" s="8" customFormat="1" ht="18" customHeight="1" x14ac:dyDescent="0.15">
      <c r="A45" s="39" t="s">
        <v>38</v>
      </c>
      <c r="B45" s="39"/>
      <c r="C45" s="12">
        <v>1673436.72</v>
      </c>
      <c r="D45" s="12">
        <v>0</v>
      </c>
      <c r="E45" s="12">
        <f t="shared" si="19"/>
        <v>1673436.72</v>
      </c>
      <c r="F45" s="34">
        <v>0</v>
      </c>
      <c r="G45" s="12">
        <v>89350</v>
      </c>
      <c r="H45" s="21">
        <v>0</v>
      </c>
      <c r="I45" s="7">
        <f t="shared" si="20"/>
        <v>89350</v>
      </c>
      <c r="J45" s="36">
        <v>0</v>
      </c>
      <c r="K45" s="7">
        <f t="shared" si="21"/>
        <v>1762786.72</v>
      </c>
      <c r="L45" s="7">
        <f t="shared" si="21"/>
        <v>0</v>
      </c>
      <c r="M45" s="7">
        <f t="shared" si="22"/>
        <v>1762786.72</v>
      </c>
      <c r="N45" s="36">
        <v>0</v>
      </c>
    </row>
    <row r="46" spans="1:14" s="8" customFormat="1" ht="18" customHeight="1" x14ac:dyDescent="0.15">
      <c r="A46" s="43" t="s">
        <v>39</v>
      </c>
      <c r="B46" s="43"/>
      <c r="C46" s="12">
        <v>1673436.72</v>
      </c>
      <c r="D46" s="12">
        <v>0</v>
      </c>
      <c r="E46" s="12">
        <f t="shared" si="19"/>
        <v>1673436.72</v>
      </c>
      <c r="F46" s="34">
        <v>0</v>
      </c>
      <c r="G46" s="12">
        <v>89350</v>
      </c>
      <c r="H46" s="7">
        <v>0</v>
      </c>
      <c r="I46" s="7">
        <f t="shared" si="20"/>
        <v>89350</v>
      </c>
      <c r="J46" s="36">
        <v>0</v>
      </c>
      <c r="K46" s="7">
        <f t="shared" si="21"/>
        <v>1762786.72</v>
      </c>
      <c r="L46" s="7">
        <f t="shared" si="21"/>
        <v>0</v>
      </c>
      <c r="M46" s="7">
        <f t="shared" si="22"/>
        <v>1762786.72</v>
      </c>
      <c r="N46" s="36">
        <v>0</v>
      </c>
    </row>
    <row r="47" spans="1:14" s="8" customFormat="1" ht="17.25" customHeight="1" x14ac:dyDescent="0.15">
      <c r="A47" s="39" t="s">
        <v>40</v>
      </c>
      <c r="B47" s="39"/>
      <c r="C47" s="28">
        <v>0</v>
      </c>
      <c r="D47" s="21">
        <v>20000</v>
      </c>
      <c r="E47" s="28">
        <f t="shared" si="19"/>
        <v>-20000</v>
      </c>
      <c r="F47" s="34">
        <f t="shared" si="16"/>
        <v>-100</v>
      </c>
      <c r="G47" s="29">
        <v>0</v>
      </c>
      <c r="H47" s="30">
        <v>0</v>
      </c>
      <c r="I47" s="7">
        <f t="shared" si="20"/>
        <v>0</v>
      </c>
      <c r="J47" s="36">
        <v>0</v>
      </c>
      <c r="K47" s="7">
        <f t="shared" si="21"/>
        <v>0</v>
      </c>
      <c r="L47" s="7">
        <f t="shared" si="21"/>
        <v>20000</v>
      </c>
      <c r="M47" s="7">
        <f t="shared" si="22"/>
        <v>-20000</v>
      </c>
      <c r="N47" s="36">
        <f t="shared" si="17"/>
        <v>-100</v>
      </c>
    </row>
    <row r="48" spans="1:14" s="8" customFormat="1" ht="45" customHeight="1" x14ac:dyDescent="0.15">
      <c r="A48" s="49" t="s">
        <v>56</v>
      </c>
      <c r="B48" s="49"/>
      <c r="C48" s="24">
        <v>0</v>
      </c>
      <c r="D48" s="21">
        <v>20000</v>
      </c>
      <c r="E48" s="24">
        <f t="shared" si="19"/>
        <v>-20000</v>
      </c>
      <c r="F48" s="34">
        <f t="shared" si="16"/>
        <v>-100</v>
      </c>
      <c r="G48" s="24">
        <v>0</v>
      </c>
      <c r="H48" s="25">
        <v>0</v>
      </c>
      <c r="I48" s="26">
        <f t="shared" si="20"/>
        <v>0</v>
      </c>
      <c r="J48" s="36">
        <v>0</v>
      </c>
      <c r="K48" s="27">
        <f t="shared" si="21"/>
        <v>0</v>
      </c>
      <c r="L48" s="7">
        <f t="shared" si="21"/>
        <v>20000</v>
      </c>
      <c r="M48" s="7">
        <f t="shared" si="22"/>
        <v>-20000</v>
      </c>
      <c r="N48" s="36">
        <f t="shared" si="17"/>
        <v>-100</v>
      </c>
    </row>
    <row r="49" spans="1:14" s="8" customFormat="1" ht="17.25" customHeight="1" x14ac:dyDescent="0.15">
      <c r="A49" s="39" t="s">
        <v>41</v>
      </c>
      <c r="B49" s="39"/>
      <c r="C49" s="22">
        <v>124467689.8</v>
      </c>
      <c r="D49" s="21">
        <v>116991294.12</v>
      </c>
      <c r="E49" s="23">
        <f t="shared" si="19"/>
        <v>7476395.6799999923</v>
      </c>
      <c r="F49" s="34">
        <f t="shared" si="16"/>
        <v>6.39055729423022</v>
      </c>
      <c r="G49" s="22">
        <v>2868094.35</v>
      </c>
      <c r="H49" s="21">
        <v>8971882.1300000008</v>
      </c>
      <c r="I49" s="7">
        <f t="shared" si="20"/>
        <v>-6103787.7800000012</v>
      </c>
      <c r="J49" s="36">
        <f t="shared" si="18"/>
        <v>-68.032411611720534</v>
      </c>
      <c r="K49" s="7">
        <f t="shared" si="21"/>
        <v>127335784.14999999</v>
      </c>
      <c r="L49" s="7">
        <f t="shared" si="21"/>
        <v>125963176.25</v>
      </c>
      <c r="M49" s="7">
        <f t="shared" si="22"/>
        <v>1372607.8999999911</v>
      </c>
      <c r="N49" s="36">
        <f t="shared" si="17"/>
        <v>1.0896898132163386</v>
      </c>
    </row>
    <row r="50" spans="1:14" s="8" customFormat="1" ht="17.25" customHeight="1" x14ac:dyDescent="0.15">
      <c r="A50" s="43" t="s">
        <v>42</v>
      </c>
      <c r="B50" s="43"/>
      <c r="C50" s="19">
        <v>3071832</v>
      </c>
      <c r="D50" s="21">
        <v>24743700</v>
      </c>
      <c r="E50" s="12">
        <f t="shared" si="19"/>
        <v>-21671868</v>
      </c>
      <c r="F50" s="34">
        <f t="shared" si="16"/>
        <v>-87.585397495119963</v>
      </c>
      <c r="G50" s="12">
        <v>0</v>
      </c>
      <c r="H50" s="7">
        <v>0</v>
      </c>
      <c r="I50" s="7">
        <f t="shared" si="20"/>
        <v>0</v>
      </c>
      <c r="J50" s="36">
        <v>0</v>
      </c>
      <c r="K50" s="7">
        <f t="shared" si="21"/>
        <v>3071832</v>
      </c>
      <c r="L50" s="7">
        <f t="shared" si="21"/>
        <v>24743700</v>
      </c>
      <c r="M50" s="7">
        <f t="shared" si="22"/>
        <v>-21671868</v>
      </c>
      <c r="N50" s="36">
        <f t="shared" si="17"/>
        <v>-87.585397495119963</v>
      </c>
    </row>
    <row r="51" spans="1:14" s="8" customFormat="1" ht="35.25" customHeight="1" x14ac:dyDescent="0.15">
      <c r="A51" s="43" t="s">
        <v>43</v>
      </c>
      <c r="B51" s="43"/>
      <c r="C51" s="19">
        <v>2383250</v>
      </c>
      <c r="D51" s="21">
        <v>230000</v>
      </c>
      <c r="E51" s="12">
        <f t="shared" si="19"/>
        <v>2153250</v>
      </c>
      <c r="F51" s="34">
        <f t="shared" si="16"/>
        <v>936.195652173913</v>
      </c>
      <c r="G51" s="12">
        <v>0</v>
      </c>
      <c r="H51" s="7">
        <v>0</v>
      </c>
      <c r="I51" s="7">
        <f t="shared" si="20"/>
        <v>0</v>
      </c>
      <c r="J51" s="36">
        <v>0</v>
      </c>
      <c r="K51" s="7">
        <f t="shared" si="21"/>
        <v>2383250</v>
      </c>
      <c r="L51" s="7">
        <f t="shared" si="21"/>
        <v>230000</v>
      </c>
      <c r="M51" s="7">
        <f t="shared" si="22"/>
        <v>2153250</v>
      </c>
      <c r="N51" s="36">
        <f t="shared" si="17"/>
        <v>936.195652173913</v>
      </c>
    </row>
    <row r="52" spans="1:14" ht="41.25" customHeight="1" x14ac:dyDescent="0.15">
      <c r="A52" s="39" t="s">
        <v>44</v>
      </c>
      <c r="B52" s="39"/>
      <c r="C52" s="13">
        <v>3655796.74</v>
      </c>
      <c r="D52" s="20">
        <v>2075797</v>
      </c>
      <c r="E52" s="14">
        <f t="shared" si="19"/>
        <v>1579999.7400000002</v>
      </c>
      <c r="F52" s="33">
        <f t="shared" si="16"/>
        <v>76.115330159933762</v>
      </c>
      <c r="G52" s="14">
        <v>0</v>
      </c>
      <c r="H52" s="4">
        <v>0</v>
      </c>
      <c r="I52" s="4">
        <f t="shared" si="20"/>
        <v>0</v>
      </c>
      <c r="J52" s="35">
        <v>0</v>
      </c>
      <c r="K52" s="4">
        <f t="shared" si="21"/>
        <v>3655796.74</v>
      </c>
      <c r="L52" s="4">
        <f t="shared" si="21"/>
        <v>2075797</v>
      </c>
      <c r="M52" s="4">
        <f t="shared" si="22"/>
        <v>1579999.7400000002</v>
      </c>
      <c r="N52" s="35">
        <f t="shared" si="17"/>
        <v>76.115330159933762</v>
      </c>
    </row>
    <row r="53" spans="1:14" s="8" customFormat="1" ht="20.25" customHeight="1" x14ac:dyDescent="0.15">
      <c r="A53" s="43" t="s">
        <v>26</v>
      </c>
      <c r="B53" s="43"/>
      <c r="C53" s="19">
        <v>3655796.74</v>
      </c>
      <c r="D53" s="21">
        <v>2075797</v>
      </c>
      <c r="E53" s="12">
        <f t="shared" si="19"/>
        <v>1579999.7400000002</v>
      </c>
      <c r="F53" s="34">
        <f t="shared" si="16"/>
        <v>76.115330159933762</v>
      </c>
      <c r="G53" s="12">
        <v>0</v>
      </c>
      <c r="H53" s="7">
        <v>0</v>
      </c>
      <c r="I53" s="7">
        <f t="shared" si="20"/>
        <v>0</v>
      </c>
      <c r="J53" s="36">
        <v>0</v>
      </c>
      <c r="K53" s="7">
        <f t="shared" si="21"/>
        <v>3655796.74</v>
      </c>
      <c r="L53" s="7">
        <f t="shared" si="21"/>
        <v>2075797</v>
      </c>
      <c r="M53" s="7">
        <f t="shared" si="22"/>
        <v>1579999.7400000002</v>
      </c>
      <c r="N53" s="36">
        <f t="shared" si="17"/>
        <v>76.115330159933762</v>
      </c>
    </row>
    <row r="54" spans="1:14" s="8" customFormat="1" ht="20.25" hidden="1" customHeight="1" x14ac:dyDescent="0.15">
      <c r="A54" s="39" t="s">
        <v>27</v>
      </c>
      <c r="B54" s="39"/>
      <c r="C54" s="19">
        <v>133578568.54000001</v>
      </c>
      <c r="D54" s="21">
        <v>144040791.12</v>
      </c>
      <c r="E54" s="12">
        <f t="shared" si="19"/>
        <v>-10462222.579999998</v>
      </c>
      <c r="F54" s="34">
        <f t="shared" si="16"/>
        <v>-7.2633748389259694</v>
      </c>
      <c r="G54" s="19">
        <v>2868094.35</v>
      </c>
      <c r="H54" s="21">
        <v>8971882.1300000008</v>
      </c>
      <c r="I54" s="7">
        <f t="shared" si="20"/>
        <v>-6103787.7800000012</v>
      </c>
      <c r="J54" s="36">
        <f t="shared" si="18"/>
        <v>-68.032411611720534</v>
      </c>
      <c r="K54" s="7">
        <f t="shared" si="21"/>
        <v>136446662.89000002</v>
      </c>
      <c r="L54" s="7">
        <f t="shared" si="21"/>
        <v>153012673.25</v>
      </c>
      <c r="M54" s="7">
        <f t="shared" si="22"/>
        <v>-16566010.359999985</v>
      </c>
      <c r="N54" s="36">
        <f t="shared" si="17"/>
        <v>-10.826560969190822</v>
      </c>
    </row>
    <row r="55" spans="1:14" s="8" customFormat="1" ht="20.25" customHeight="1" x14ac:dyDescent="0.15">
      <c r="A55" s="39" t="s">
        <v>45</v>
      </c>
      <c r="B55" s="39"/>
      <c r="C55" s="11">
        <v>0</v>
      </c>
      <c r="D55" s="11">
        <v>0</v>
      </c>
      <c r="E55" s="12">
        <f t="shared" si="19"/>
        <v>0</v>
      </c>
      <c r="F55" s="34">
        <v>0</v>
      </c>
      <c r="G55" s="31">
        <v>-91969</v>
      </c>
      <c r="H55" s="32">
        <v>-55835</v>
      </c>
      <c r="I55" s="7">
        <v>-36134</v>
      </c>
      <c r="J55" s="36">
        <v>64.7</v>
      </c>
      <c r="K55" s="7">
        <f t="shared" ref="K55" si="23">C55+G55</f>
        <v>-91969</v>
      </c>
      <c r="L55" s="7">
        <f t="shared" ref="L55" si="24">D55+H55</f>
        <v>-55835</v>
      </c>
      <c r="M55" s="7">
        <f t="shared" ref="M55" si="25">K55-L55</f>
        <v>-36134</v>
      </c>
      <c r="N55" s="36">
        <f t="shared" ref="N55" si="26">K55/L55*100-100</f>
        <v>64.715680128951362</v>
      </c>
    </row>
    <row r="56" spans="1:14" ht="18" customHeight="1" x14ac:dyDescent="0.15">
      <c r="A56" s="39" t="s">
        <v>46</v>
      </c>
      <c r="B56" s="39"/>
      <c r="C56" s="11">
        <f>C57-C58</f>
        <v>-2686013.7400000021</v>
      </c>
      <c r="D56" s="11">
        <f>D57-D58</f>
        <v>-1016528</v>
      </c>
      <c r="E56" s="12">
        <f t="shared" ref="E56" si="27">C56-D56</f>
        <v>-1669485.7400000021</v>
      </c>
      <c r="F56" s="34">
        <f t="shared" si="16"/>
        <v>164.23411258715964</v>
      </c>
      <c r="G56" s="11">
        <f t="shared" ref="G56:H56" si="28">G57-G58</f>
        <v>0</v>
      </c>
      <c r="H56" s="11">
        <f t="shared" si="28"/>
        <v>285000</v>
      </c>
      <c r="I56" s="7">
        <v>-36134</v>
      </c>
      <c r="J56" s="36">
        <f t="shared" si="18"/>
        <v>-100</v>
      </c>
      <c r="K56" s="7">
        <f t="shared" ref="K56" si="29">C56+G56</f>
        <v>-2686013.7400000021</v>
      </c>
      <c r="L56" s="7">
        <f t="shared" ref="L56" si="30">D56+H56</f>
        <v>-731528</v>
      </c>
      <c r="M56" s="7">
        <f t="shared" ref="M56" si="31">K56-L56</f>
        <v>-1954485.7400000021</v>
      </c>
      <c r="N56" s="36">
        <f t="shared" ref="N56" si="32">K56/L56*100-100</f>
        <v>267.1785276845182</v>
      </c>
    </row>
    <row r="57" spans="1:14" ht="18" customHeight="1" x14ac:dyDescent="0.15">
      <c r="A57" s="39" t="s">
        <v>47</v>
      </c>
      <c r="B57" s="39"/>
      <c r="C57" s="13">
        <v>55277722.68</v>
      </c>
      <c r="D57" s="20">
        <v>24540746.379999999</v>
      </c>
      <c r="E57" s="14">
        <f t="shared" si="19"/>
        <v>30736976.300000001</v>
      </c>
      <c r="F57" s="33">
        <f t="shared" ref="F57:F58" si="33">C57/D57*100-100</f>
        <v>125.2487427401546</v>
      </c>
      <c r="G57" s="13">
        <v>-1884520.23</v>
      </c>
      <c r="H57" s="20">
        <v>-6697125.0499999998</v>
      </c>
      <c r="I57" s="4">
        <f t="shared" si="20"/>
        <v>4812604.82</v>
      </c>
      <c r="J57" s="35">
        <f t="shared" si="18"/>
        <v>-71.860757923282321</v>
      </c>
      <c r="K57" s="4">
        <f t="shared" si="21"/>
        <v>53393202.450000003</v>
      </c>
      <c r="L57" s="4">
        <f t="shared" si="21"/>
        <v>17843621.329999998</v>
      </c>
      <c r="M57" s="4">
        <f t="shared" si="22"/>
        <v>35549581.120000005</v>
      </c>
      <c r="N57" s="35">
        <f t="shared" si="17"/>
        <v>199.22851120042242</v>
      </c>
    </row>
    <row r="58" spans="1:14" ht="18" customHeight="1" x14ac:dyDescent="0.15">
      <c r="A58" s="39" t="s">
        <v>48</v>
      </c>
      <c r="B58" s="39"/>
      <c r="C58" s="13">
        <v>57963736.420000002</v>
      </c>
      <c r="D58" s="20">
        <v>25557274.379999999</v>
      </c>
      <c r="E58" s="14">
        <f t="shared" si="19"/>
        <v>32406462.040000003</v>
      </c>
      <c r="F58" s="33">
        <f t="shared" si="33"/>
        <v>126.79936662322598</v>
      </c>
      <c r="G58" s="13">
        <v>-1884520.23</v>
      </c>
      <c r="H58" s="20">
        <v>-6982125.0499999998</v>
      </c>
      <c r="I58" s="4">
        <f t="shared" si="20"/>
        <v>5097604.82</v>
      </c>
      <c r="J58" s="35">
        <f t="shared" si="18"/>
        <v>-73.009360094460064</v>
      </c>
      <c r="K58" s="4">
        <f t="shared" si="21"/>
        <v>56079216.190000005</v>
      </c>
      <c r="L58" s="4">
        <f t="shared" si="21"/>
        <v>18575149.329999998</v>
      </c>
      <c r="M58" s="4">
        <f t="shared" si="22"/>
        <v>37504066.860000007</v>
      </c>
      <c r="N58" s="35">
        <f t="shared" ref="N58" si="34">K58/L58*100-100</f>
        <v>201.90452412368313</v>
      </c>
    </row>
    <row r="59" spans="1:14" ht="13.7" customHeight="1" x14ac:dyDescent="0.2">
      <c r="A59" s="40" t="s">
        <v>0</v>
      </c>
      <c r="B59" s="40"/>
      <c r="C59" s="67"/>
      <c r="D59" s="40"/>
      <c r="E59" s="68" t="s">
        <v>0</v>
      </c>
      <c r="F59" s="69"/>
      <c r="G59" s="69"/>
      <c r="H59" s="40" t="s">
        <v>0</v>
      </c>
      <c r="I59" s="40"/>
      <c r="J59" s="40"/>
      <c r="K59" s="40"/>
      <c r="L59" s="40"/>
      <c r="M59" s="40"/>
      <c r="N59" s="40"/>
    </row>
    <row r="60" spans="1:14" ht="12.75" x14ac:dyDescent="0.15">
      <c r="A60" s="5"/>
      <c r="B60" s="5"/>
      <c r="C60" s="16"/>
      <c r="D60" s="16"/>
      <c r="E60" s="16"/>
      <c r="F60" s="16"/>
      <c r="G60" s="16"/>
      <c r="H60" s="5"/>
      <c r="I60" s="5"/>
      <c r="J60" s="5"/>
      <c r="K60" s="5"/>
      <c r="L60" s="5"/>
      <c r="M60" s="5"/>
      <c r="N60" s="5"/>
    </row>
    <row r="61" spans="1:14" ht="12.75" x14ac:dyDescent="0.15">
      <c r="A61" s="5"/>
      <c r="B61" s="5"/>
      <c r="C61" s="16"/>
      <c r="D61" s="16"/>
      <c r="E61" s="16"/>
      <c r="F61" s="16"/>
      <c r="G61" s="16"/>
      <c r="H61" s="5"/>
      <c r="I61" s="5"/>
      <c r="J61" s="5"/>
      <c r="K61" s="5"/>
      <c r="L61" s="5"/>
      <c r="M61" s="5"/>
      <c r="N61" s="5"/>
    </row>
    <row r="62" spans="1:14" ht="12.75" x14ac:dyDescent="0.15">
      <c r="A62" s="5"/>
      <c r="B62" s="5"/>
      <c r="C62" s="16"/>
      <c r="D62" s="16"/>
      <c r="E62" s="16"/>
      <c r="F62" s="16"/>
      <c r="G62" s="16"/>
      <c r="H62" s="5"/>
      <c r="I62" s="5"/>
      <c r="J62" s="5"/>
      <c r="K62" s="5"/>
      <c r="L62" s="5"/>
      <c r="M62" s="5"/>
      <c r="N62" s="5"/>
    </row>
    <row r="63" spans="1:14" ht="12.75" x14ac:dyDescent="0.15">
      <c r="A63" s="5"/>
      <c r="B63" s="5"/>
      <c r="C63" s="16"/>
      <c r="D63" s="16"/>
      <c r="E63" s="16"/>
      <c r="F63" s="16"/>
      <c r="G63" s="16"/>
      <c r="H63" s="5"/>
      <c r="I63" s="5"/>
      <c r="J63" s="5"/>
      <c r="K63" s="5"/>
      <c r="L63" s="5"/>
      <c r="M63" s="5"/>
      <c r="N63" s="5"/>
    </row>
    <row r="64" spans="1:14" ht="12.75" x14ac:dyDescent="0.15">
      <c r="A64" s="5"/>
      <c r="B64" s="5"/>
      <c r="C64" s="16"/>
      <c r="D64" s="16"/>
      <c r="E64" s="16"/>
      <c r="F64" s="16"/>
      <c r="G64" s="16"/>
      <c r="H64" s="5"/>
      <c r="I64" s="5"/>
      <c r="J64" s="5"/>
      <c r="K64" s="5"/>
      <c r="L64" s="5"/>
      <c r="M64" s="5"/>
      <c r="N64" s="5"/>
    </row>
    <row r="65" spans="1:14" ht="12.75" x14ac:dyDescent="0.15">
      <c r="A65" s="5"/>
      <c r="B65" s="5"/>
      <c r="C65" s="16"/>
      <c r="D65" s="16"/>
      <c r="E65" s="16"/>
      <c r="F65" s="16"/>
      <c r="G65" s="16"/>
      <c r="H65" s="5"/>
      <c r="I65" s="5"/>
      <c r="J65" s="5"/>
      <c r="K65" s="5"/>
      <c r="L65" s="5"/>
      <c r="M65" s="5"/>
      <c r="N65" s="5"/>
    </row>
    <row r="66" spans="1:14" ht="12.75" x14ac:dyDescent="0.15">
      <c r="A66" s="5"/>
      <c r="B66" s="5"/>
      <c r="C66" s="16"/>
      <c r="D66" s="16"/>
      <c r="E66" s="16"/>
      <c r="F66" s="16"/>
      <c r="G66" s="16"/>
      <c r="H66" s="5"/>
      <c r="I66" s="5"/>
      <c r="J66" s="5"/>
      <c r="K66" s="5"/>
      <c r="L66" s="5"/>
      <c r="M66" s="5"/>
      <c r="N66" s="5"/>
    </row>
    <row r="67" spans="1:14" ht="12.75" x14ac:dyDescent="0.15">
      <c r="A67" s="5"/>
      <c r="B67" s="5"/>
      <c r="C67" s="16"/>
      <c r="D67" s="16"/>
      <c r="E67" s="16"/>
      <c r="F67" s="16"/>
      <c r="G67" s="16"/>
      <c r="H67" s="5"/>
      <c r="I67" s="5"/>
      <c r="J67" s="5"/>
      <c r="K67" s="5"/>
      <c r="L67" s="5"/>
      <c r="M67" s="5"/>
      <c r="N67" s="5"/>
    </row>
    <row r="68" spans="1:14" ht="12.75" x14ac:dyDescent="0.15">
      <c r="A68" s="5"/>
      <c r="B68" s="5"/>
      <c r="C68" s="16"/>
      <c r="D68" s="16"/>
      <c r="E68" s="16"/>
      <c r="F68" s="16"/>
      <c r="G68" s="16"/>
      <c r="H68" s="5"/>
      <c r="I68" s="5"/>
      <c r="J68" s="5"/>
      <c r="K68" s="5"/>
      <c r="L68" s="5"/>
      <c r="M68" s="5"/>
      <c r="N68" s="5"/>
    </row>
    <row r="69" spans="1:14" ht="12.75" x14ac:dyDescent="0.15">
      <c r="A69" s="5"/>
      <c r="B69" s="5"/>
      <c r="C69" s="16"/>
      <c r="D69" s="16"/>
      <c r="E69" s="16"/>
      <c r="F69" s="16"/>
      <c r="G69" s="16"/>
      <c r="H69" s="5"/>
      <c r="I69" s="5"/>
      <c r="J69" s="5"/>
      <c r="K69" s="5"/>
      <c r="L69" s="5"/>
      <c r="M69" s="5"/>
      <c r="N69" s="5"/>
    </row>
    <row r="70" spans="1:14" ht="12.75" x14ac:dyDescent="0.15">
      <c r="A70" s="5"/>
      <c r="B70" s="5"/>
      <c r="C70" s="16"/>
      <c r="D70" s="16"/>
      <c r="E70" s="16"/>
      <c r="F70" s="16"/>
      <c r="G70" s="16"/>
      <c r="H70" s="5"/>
      <c r="I70" s="5"/>
      <c r="J70" s="5"/>
      <c r="K70" s="5"/>
      <c r="L70" s="5"/>
      <c r="M70" s="5"/>
      <c r="N70" s="5"/>
    </row>
    <row r="71" spans="1:14" ht="12.75" x14ac:dyDescent="0.15">
      <c r="A71" s="5"/>
      <c r="B71" s="5"/>
      <c r="C71" s="16"/>
      <c r="D71" s="16"/>
      <c r="E71" s="16"/>
      <c r="F71" s="16"/>
      <c r="G71" s="16"/>
      <c r="H71" s="5"/>
      <c r="I71" s="5"/>
      <c r="J71" s="5"/>
      <c r="K71" s="5"/>
      <c r="L71" s="5"/>
      <c r="M71" s="5"/>
      <c r="N71" s="5"/>
    </row>
    <row r="72" spans="1:14" ht="12.75" x14ac:dyDescent="0.15">
      <c r="A72" s="5"/>
      <c r="B72" s="5"/>
      <c r="C72" s="16"/>
      <c r="D72" s="16"/>
      <c r="E72" s="16"/>
      <c r="F72" s="16"/>
      <c r="G72" s="16"/>
      <c r="H72" s="5"/>
      <c r="I72" s="5"/>
      <c r="J72" s="5"/>
      <c r="K72" s="5"/>
      <c r="L72" s="5"/>
      <c r="M72" s="5"/>
      <c r="N72" s="5"/>
    </row>
  </sheetData>
  <mergeCells count="71">
    <mergeCell ref="A59:D59"/>
    <mergeCell ref="E59:G59"/>
    <mergeCell ref="H59:N59"/>
    <mergeCell ref="A1:N2"/>
    <mergeCell ref="A57:B57"/>
    <mergeCell ref="A58:B58"/>
    <mergeCell ref="A56:B56"/>
    <mergeCell ref="A52:B52"/>
    <mergeCell ref="A53:B53"/>
    <mergeCell ref="A54:B54"/>
    <mergeCell ref="A55:B55"/>
    <mergeCell ref="A48:B48"/>
    <mergeCell ref="A49:B49"/>
    <mergeCell ref="A50:B50"/>
    <mergeCell ref="A51:B51"/>
    <mergeCell ref="A45:B45"/>
    <mergeCell ref="A46:B46"/>
    <mergeCell ref="A47:B47"/>
    <mergeCell ref="A44:B44"/>
    <mergeCell ref="A43:B43"/>
    <mergeCell ref="A42:B42"/>
    <mergeCell ref="A41:B41"/>
    <mergeCell ref="A40:B40"/>
    <mergeCell ref="A39:B39"/>
    <mergeCell ref="A38:B38"/>
    <mergeCell ref="A36:B36"/>
    <mergeCell ref="A37:B37"/>
    <mergeCell ref="A34:B34"/>
    <mergeCell ref="A35:B35"/>
    <mergeCell ref="A32:B32"/>
    <mergeCell ref="A33:B33"/>
    <mergeCell ref="A31:B31"/>
    <mergeCell ref="A30:B30"/>
    <mergeCell ref="A28:B28"/>
    <mergeCell ref="A29:B29"/>
    <mergeCell ref="A27:B27"/>
    <mergeCell ref="A24:B24"/>
    <mergeCell ref="A25:B25"/>
    <mergeCell ref="A26:B26"/>
    <mergeCell ref="A23:B23"/>
    <mergeCell ref="A20:B20"/>
    <mergeCell ref="A21:B21"/>
    <mergeCell ref="A22:B22"/>
    <mergeCell ref="A19:B19"/>
    <mergeCell ref="A17:B17"/>
    <mergeCell ref="A18:B18"/>
    <mergeCell ref="A16:B16"/>
    <mergeCell ref="A14:B14"/>
    <mergeCell ref="A15:B15"/>
    <mergeCell ref="A11:B11"/>
    <mergeCell ref="A12:B12"/>
    <mergeCell ref="A13:B13"/>
    <mergeCell ref="I8:J8"/>
    <mergeCell ref="K8:K9"/>
    <mergeCell ref="L8:L9"/>
    <mergeCell ref="M8:N8"/>
    <mergeCell ref="A10:B10"/>
    <mergeCell ref="A7:B9"/>
    <mergeCell ref="C7:F7"/>
    <mergeCell ref="G7:J7"/>
    <mergeCell ref="K7:N7"/>
    <mergeCell ref="C8:C9"/>
    <mergeCell ref="D8:D9"/>
    <mergeCell ref="E8:F8"/>
    <mergeCell ref="G8:G9"/>
    <mergeCell ref="H8:H9"/>
    <mergeCell ref="A3:L3"/>
    <mergeCell ref="M3:N3"/>
    <mergeCell ref="A4:N4"/>
    <mergeCell ref="A5:N5"/>
    <mergeCell ref="A6:N6"/>
  </mergeCells>
  <pageMargins left="0.19685039370078741" right="0.19685039370078741" top="0.70866141732283472" bottom="0.19685039370078741" header="0" footer="0"/>
  <pageSetup paperSize="9" scale="72" orientation="landscape" horizontalDpi="300" verticalDpi="300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analiz vukon 2021-2022</vt:lpstr>
      <vt:lpstr>'analiz vukon 2021-2022'!Заголовки_для_друку</vt:lpstr>
      <vt:lpstr>'analiz vukon 2021-2022'!Область_друку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Form_12_zved</dc:title>
  <dc:creator>FastReport.NET</dc:creator>
  <cp:lastModifiedBy>Пользователь</cp:lastModifiedBy>
  <cp:lastPrinted>2022-11-14T07:43:28Z</cp:lastPrinted>
  <dcterms:created xsi:type="dcterms:W3CDTF">2009-06-17T07:33:19Z</dcterms:created>
  <dcterms:modified xsi:type="dcterms:W3CDTF">2022-11-14T07:47:06Z</dcterms:modified>
</cp:coreProperties>
</file>