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SESIA 2021\№  від 03.03.2021\ОРИГІНАЛ\"/>
    </mc:Choice>
  </mc:AlternateContent>
  <xr:revisionPtr revIDLastSave="0" documentId="13_ncr:1_{D683F1C5-C674-482D-8449-025F7ADCA4E6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Аркуш1" sheetId="1" r:id="rId1"/>
    <sheet name="ЗМІНИ від 03.03.21" sheetId="2" r:id="rId2"/>
  </sheets>
  <definedNames>
    <definedName name="_xlnm.Print_Titles" localSheetId="0">Аркуш1!$9:$11</definedName>
    <definedName name="_xlnm.Print_Titles" localSheetId="1">'ЗМІНИ від 03.03.21'!$12:$14</definedName>
    <definedName name="_xlnm.Print_Area" localSheetId="1">'ЗМІНИ від 03.03.21'!$A$1:$J$45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2" l="1"/>
  <c r="H39" i="2" l="1"/>
  <c r="G39" i="2" l="1"/>
  <c r="G38" i="2" s="1"/>
  <c r="G37" i="2" s="1"/>
  <c r="J38" i="2"/>
  <c r="I38" i="2"/>
  <c r="I37" i="2" s="1"/>
  <c r="H38" i="2"/>
  <c r="H37" i="2" s="1"/>
  <c r="J37" i="2"/>
  <c r="I23" i="2" l="1"/>
  <c r="I31" i="2"/>
  <c r="I27" i="2"/>
  <c r="G28" i="1" l="1"/>
  <c r="H19" i="2"/>
  <c r="G19" i="2"/>
  <c r="J35" i="2"/>
  <c r="J34" i="2" s="1"/>
  <c r="I35" i="2"/>
  <c r="I34" i="2" s="1"/>
  <c r="H35" i="2"/>
  <c r="H34" i="2" s="1"/>
  <c r="G36" i="2"/>
  <c r="G35" i="2" s="1"/>
  <c r="G34" i="2" s="1"/>
  <c r="H22" i="2"/>
  <c r="G22" i="2" s="1"/>
  <c r="G21" i="2"/>
  <c r="G24" i="2"/>
  <c r="G28" i="2"/>
  <c r="G26" i="2"/>
  <c r="H30" i="2" l="1"/>
  <c r="I33" i="2" l="1"/>
  <c r="G33" i="2" s="1"/>
  <c r="G32" i="2"/>
  <c r="G31" i="2"/>
  <c r="G30" i="2"/>
  <c r="G29" i="2"/>
  <c r="G27" i="2"/>
  <c r="G25" i="2"/>
  <c r="G23" i="2"/>
  <c r="G20" i="2"/>
  <c r="G18" i="2"/>
  <c r="G17" i="2"/>
  <c r="J16" i="2"/>
  <c r="J15" i="2" s="1"/>
  <c r="J40" i="2" s="1"/>
  <c r="I16" i="2"/>
  <c r="I15" i="2" s="1"/>
  <c r="I40" i="2" s="1"/>
  <c r="H16" i="2"/>
  <c r="H15" i="2" s="1"/>
  <c r="H40" i="2" s="1"/>
  <c r="G16" i="2" l="1"/>
  <c r="G15" i="2" s="1"/>
  <c r="G40" i="2" s="1"/>
  <c r="J13" i="1"/>
  <c r="J12" i="1" s="1"/>
  <c r="I13" i="1"/>
  <c r="I12" i="1" s="1"/>
  <c r="H13" i="1"/>
  <c r="H12" i="1" s="1"/>
  <c r="J25" i="1" l="1"/>
  <c r="I25" i="1"/>
  <c r="H25" i="1"/>
  <c r="G21" i="1"/>
  <c r="G20" i="1"/>
  <c r="G19" i="1"/>
  <c r="G18" i="1"/>
  <c r="G17" i="1"/>
  <c r="G16" i="1"/>
  <c r="G15" i="1"/>
  <c r="G14" i="1"/>
  <c r="G22" i="1"/>
  <c r="G13" i="1" l="1"/>
  <c r="G12" i="1" s="1"/>
  <c r="G25" i="1" s="1"/>
</calcChain>
</file>

<file path=xl/sharedStrings.xml><?xml version="1.0" encoding="utf-8"?>
<sst xmlns="http://schemas.openxmlformats.org/spreadsheetml/2006/main" count="263" uniqueCount="128">
  <si>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</si>
  <si>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</si>
  <si>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</si>
  <si>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</si>
  <si>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</si>
  <si>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</si>
  <si>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</si>
  <si>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</si>
  <si>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</si>
  <si>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</si>
  <si>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</si>
  <si>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</si>
  <si>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</si>
  <si>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</si>
  <si>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</si>
  <si>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</si>
  <si>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Боратинська сiльська рада</t>
  </si>
  <si>
    <t>0111142</t>
  </si>
  <si>
    <t>1142</t>
  </si>
  <si>
    <t>0990</t>
  </si>
  <si>
    <t>Інші програми та заходи у сфері освіти</t>
  </si>
  <si>
    <t>Програма розвитку та підтримки обдарованих і талановитих учнів Боратинської сільської ради на 2019-2021 роки</t>
  </si>
  <si>
    <t>Рішення сільської ради від 29.03.2019  № 8/6</t>
  </si>
  <si>
    <t>Програма надання одноразової допомоги дітям сиротам і дітям позбавлених батьківського піклування, яким виповнилося 18 років на 2019-2021 роки</t>
  </si>
  <si>
    <t>Рішення сільської ради від 03.10.2019  №11/11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</si>
  <si>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</si>
  <si>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</si>
  <si>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</si>
  <si>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</si>
  <si>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надання фінансової підтримки комунальному некомерційному підприємству «Луцький районний центр первинної медико-санітарної допомоги»</t>
  </si>
  <si>
    <t>Рішення сільської ради від 24.12.2019  № 13/5</t>
  </si>
  <si>
    <t>0116030</t>
  </si>
  <si>
    <t>6030</t>
  </si>
  <si>
    <t>0620</t>
  </si>
  <si>
    <t>Організація благоустрою населених пунктів</t>
  </si>
  <si>
    <t>Програма по благоустрою, озелененню, поліпшенню стану довкілля населених пунктів Боратинської сільської ради</t>
  </si>
  <si>
    <t>Рішення сільської ради від 22.12.2017  № 2/9</t>
  </si>
  <si>
    <t>0116084</t>
  </si>
  <si>
    <t>6084</t>
  </si>
  <si>
    <t>0610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</si>
  <si>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</si>
  <si>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Програма підтримки індивідуального житлового  будівництва на селі "Власний дім"</t>
  </si>
  <si>
    <t>Рішення сільської ради від 03.10.2019  № 11/9</t>
  </si>
  <si>
    <t>0117130</t>
  </si>
  <si>
    <t>7130</t>
  </si>
  <si>
    <t>0421</t>
  </si>
  <si>
    <t>Здійснення заходів із землеустрою</t>
  </si>
  <si>
    <t>Комплексна програма розвитку галузі агропромислового комплексу громади</t>
  </si>
  <si>
    <t>Рішення сільської ради від 30.05.2018  № 4/7</t>
  </si>
  <si>
    <t>0117670</t>
  </si>
  <si>
    <t>7670</t>
  </si>
  <si>
    <t>0490</t>
  </si>
  <si>
    <t>Внески до статутного капіталу суб`єктів господарювання</t>
  </si>
  <si>
    <t>Програма підтримки комунального підприємства "Боратин" на 2019-2021 роки</t>
  </si>
  <si>
    <t>Рішення сільської ради від 03.10.2019  № 11/7</t>
  </si>
  <si>
    <t>0117693</t>
  </si>
  <si>
    <t>7693</t>
  </si>
  <si>
    <t>Інші заходи, пов`язані з економічною діяльністю</t>
  </si>
  <si>
    <t>0118340</t>
  </si>
  <si>
    <t>8340</t>
  </si>
  <si>
    <t>0540</t>
  </si>
  <si>
    <t>Природоохоронні заходи за рахунок цільових фондів</t>
  </si>
  <si>
    <t>Програма "Охорона навколишнього природного середовища на 2018-2021 роки"</t>
  </si>
  <si>
    <t>Рішення сільської ради від 30.05.2018  № 4/357</t>
  </si>
  <si>
    <t>УСЬОГО</t>
  </si>
  <si>
    <t>X</t>
  </si>
  <si>
    <t>до рішення Боратинської сільської ради</t>
  </si>
  <si>
    <t>"Про бюджет сільської територіальної громади на 2021 рік"</t>
  </si>
  <si>
    <t xml:space="preserve">Розподіл витрат бюджету сільської територіальної громади на реалізацію місцевих програм у 2021 році </t>
  </si>
  <si>
    <t>Сільський голова</t>
  </si>
  <si>
    <t>С.О.Яручик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</si>
  <si>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</si>
  <si>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</si>
  <si>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</si>
  <si>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</si>
  <si>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</si>
  <si>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</si>
  <si>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</si>
  <si>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0110000</t>
  </si>
  <si>
    <t>Додаток № 7</t>
  </si>
  <si>
    <t>0117110</t>
  </si>
  <si>
    <t>7110</t>
  </si>
  <si>
    <t>Реалізація програм в галузі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</si>
  <si>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</si>
  <si>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</si>
  <si>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</si>
  <si>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</si>
  <si>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0113242</t>
  </si>
  <si>
    <t>3242</t>
  </si>
  <si>
    <t>1090</t>
  </si>
  <si>
    <t>Інші заходи у сфері соціального захисту і соціального забезпечення</t>
  </si>
  <si>
    <t>Програма соціального захисту на 2021-2023 роки</t>
  </si>
  <si>
    <t xml:space="preserve">Рішення сільської ради від 03.03.2021  № </t>
  </si>
  <si>
    <t>Програма надання фінансової підтримки комунальному некомерційному підприємству «Луцький районний центр первинної медико-санітарної допомоги на 2021 рік»</t>
  </si>
  <si>
    <t>Комплексна програма розвитку галузі агропромислового комплексу громади на 2021-2023 роки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</si>
  <si>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</si>
  <si>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</si>
  <si>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</si>
  <si>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Цільова соціальна програма забезпечення житлом дітей-сиріт, дітей позбавлених батьківського піклування, та осіб з їх числа на 2021-2023 роки</t>
  </si>
  <si>
    <t>Програма забезпечення громадян Боратинської сільської ради, які стражлають на рідкісні (орфанні) захворювання, лікарськими засобами на 2021-2023 роки</t>
  </si>
  <si>
    <t>1000000</t>
  </si>
  <si>
    <t>Відділ культури та молодіжної політики Боратинської сільської ради</t>
  </si>
  <si>
    <t>1010000</t>
  </si>
  <si>
    <t>1015061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</si>
  <si>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</si>
  <si>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</si>
  <si>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</si>
  <si>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громади на 2021-2023 роки</t>
  </si>
  <si>
    <t>3700000</t>
  </si>
  <si>
    <t>Відділ фінансів Боратинської сільської ради</t>
  </si>
  <si>
    <t>3710000</t>
  </si>
  <si>
    <t>3719770</t>
  </si>
  <si>
    <t>9770</t>
  </si>
  <si>
    <t>0180</t>
  </si>
  <si>
    <t>Інші субвенції з місцевого бюджету</t>
  </si>
  <si>
    <t>Додаток № 6</t>
  </si>
  <si>
    <t>до рішення сільської ради "Про бюджет сільської територіальної громади на 2021 рік"</t>
  </si>
  <si>
    <t>Зміни до додатку №7</t>
  </si>
  <si>
    <t>до рішення сільської ради "Про внесення змін</t>
  </si>
  <si>
    <t>до рішення сільської ради від 24.12.2020 року №2/3</t>
  </si>
  <si>
    <t>Рішення сільської ради від 03.03.2021  № 4/4</t>
  </si>
  <si>
    <t>Рішення сільської ради від 03.03.2021  № 4/5</t>
  </si>
  <si>
    <t>Рішення сільської ради від 03.03.2021  № 4/6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</si>
  <si>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</si>
  <si>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</si>
  <si>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</si>
  <si>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</si>
  <si>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Рішення сільської ради від 03.03.2021  № 4/7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</si>
</sst>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&quot;-&quot;"/>
  </numFmts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4" fillId="0" borderId="0" xfId="1"/>
    <xf numFmtId="0" fontId="5" fillId="0" borderId="0" xfId="1" applyNumberFormat="1" applyFont="1" applyFill="1" applyBorder="1" applyAlignment="1" applyProtection="1">
      <alignment wrapText="1"/>
    </xf>
    <xf numFmtId="0" fontId="0" fillId="2" borderId="1" xfId="0" quotePrefix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0" xfId="1" applyNumberFormat="1" applyFont="1" applyFill="1" applyBorder="1" applyAlignment="1" applyProtection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8" fillId="0" borderId="0" xfId="0" applyFont="1"/>
    <xf numFmtId="0" fontId="0" fillId="0" borderId="0" xfId="0"/>
    <xf numFmtId="49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0" fillId="0" borderId="2" xfId="0" quotePrefix="1" applyBorder="1" applyAlignment="1">
      <alignment horizontal="left" vertical="center" wrapText="1"/>
    </xf>
    <xf numFmtId="4" fontId="0" fillId="0" borderId="2" xfId="0" quotePrefix="1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0" fontId="1" fillId="0" borderId="2" xfId="0" quotePrefix="1" applyFont="1" applyBorder="1" applyAlignment="1">
      <alignment horizontal="left" vertical="center" wrapText="1"/>
    </xf>
    <xf numFmtId="164" fontId="8" fillId="2" borderId="0" xfId="0" applyNumberFormat="1" applyFont="1" applyFill="1"/>
    <xf numFmtId="164" fontId="0" fillId="2" borderId="0" xfId="0" applyNumberFormat="1" applyFill="1"/>
    <xf numFmtId="0" fontId="1" fillId="2" borderId="2" xfId="0" quotePrefix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left" vertical="center" wrapText="1"/>
    </xf>
    <xf numFmtId="4" fontId="1" fillId="2" borderId="2" xfId="0" quotePrefix="1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2" xfId="0" quotePrefix="1" applyFill="1" applyBorder="1" applyAlignment="1">
      <alignment horizontal="left" vertical="center" wrapText="1"/>
    </xf>
    <xf numFmtId="4" fontId="0" fillId="2" borderId="2" xfId="0" quotePrefix="1" applyNumberForma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wrapText="1"/>
    </xf>
    <xf numFmtId="0" fontId="5" fillId="0" borderId="0" xfId="2" applyFont="1" applyAlignment="1"/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5" fillId="0" borderId="0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left"/>
    </xf>
    <xf numFmtId="0" fontId="6" fillId="0" borderId="0" xfId="1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5" fillId="0" borderId="0" xfId="2" applyFont="1" applyAlignment="1">
      <alignment horizontal="left"/>
    </xf>
    <xf numFmtId="4" fontId="0" fillId="0" borderId="3" xfId="0" quotePrefix="1" applyNumberFormat="1" applyBorder="1" applyAlignment="1">
      <alignment horizontal="left" vertical="center" wrapText="1"/>
    </xf>
    <xf numFmtId="4" fontId="0" fillId="0" borderId="4" xfId="0" quotePrefix="1" applyNumberFormat="1" applyBorder="1" applyAlignment="1">
      <alignment horizontal="left" vertical="center" wrapText="1"/>
    </xf>
    <xf numFmtId="0" fontId="6" fillId="0" borderId="0" xfId="1" applyNumberFormat="1" applyFont="1" applyFill="1" applyBorder="1" applyAlignment="1" applyProtection="1">
      <alignment horizontal="center" wrapText="1"/>
    </xf>
  </cellXfs>
  <cellStyles count="3">
    <cellStyle name="Звичайний 2" xfId="1" xr:uid="{00000000-0005-0000-0000-000001000000}"/>
    <cellStyle name="Обычный" xfId="0" builtinId="0"/>
    <cellStyle name="Обычный_Лист1_Лист1" xfId="2" xr:uid="{4BBEBA93-9C43-4A6D-988E-2D58A802F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opLeftCell="A22" workbookViewId="0">
      <selection activeCell="F24" sqref="F24"/>
    </sheetView>
  </sheetViews>
  <sheetFormatPr defaultRowHeight="13.8" x14ac:dyDescent="0.3"/>
  <cols>
    <col min="1" max="3" width="12" style="1" customWidth="1"/>
    <col min="4" max="4" width="40.6640625" style="1" customWidth="1"/>
    <col min="5" max="5" width="27.109375" style="1" customWidth="1"/>
    <col min="6" max="6" width="19.5546875" style="1" customWidth="1"/>
    <col min="7" max="8" width="13.6640625" style="1" customWidth="1"/>
    <col min="9" max="9" width="16.33203125" style="1" customWidth="1"/>
    <col min="10" max="10" width="16.88671875" style="1" customWidth="1"/>
  </cols>
  <sheetData>
    <row r="1" spans="1:10" x14ac:dyDescent="0.3">
      <c r="A1" s="15"/>
      <c r="B1" s="15"/>
      <c r="C1" s="15"/>
      <c r="D1" s="19"/>
      <c r="E1" s="19"/>
      <c r="F1" s="19"/>
      <c r="G1" s="15"/>
      <c r="H1" s="15"/>
      <c r="I1" s="19" t="s">
        <v>79</v>
      </c>
      <c r="J1"/>
    </row>
    <row r="2" spans="1:10" x14ac:dyDescent="0.3">
      <c r="A2" s="15"/>
      <c r="B2" s="15"/>
      <c r="C2" s="15"/>
      <c r="D2" s="19"/>
      <c r="E2" s="19"/>
      <c r="F2" s="19"/>
      <c r="G2" s="15"/>
      <c r="H2" s="15"/>
      <c r="I2" s="50" t="s">
        <v>66</v>
      </c>
      <c r="J2" s="50"/>
    </row>
    <row r="3" spans="1:10" ht="28.5" customHeight="1" x14ac:dyDescent="0.3">
      <c r="A3" s="15"/>
      <c r="B3" s="15"/>
      <c r="C3" s="15"/>
      <c r="D3" s="16"/>
      <c r="E3" s="16"/>
      <c r="F3" s="16"/>
      <c r="G3" s="15"/>
      <c r="H3" s="15"/>
      <c r="I3" s="49" t="s">
        <v>67</v>
      </c>
      <c r="J3" s="49"/>
    </row>
    <row r="4" spans="1:10" ht="14.25" customHeight="1" x14ac:dyDescent="0.3">
      <c r="A4" s="15"/>
      <c r="B4" s="15"/>
      <c r="C4" s="15"/>
      <c r="D4" s="16"/>
      <c r="E4" s="16"/>
      <c r="F4" s="16"/>
      <c r="G4" s="15"/>
      <c r="H4" s="15"/>
      <c r="I4"/>
      <c r="J4"/>
    </row>
    <row r="5" spans="1:10" ht="25.5" customHeight="1" x14ac:dyDescent="0.3">
      <c r="A5" s="51" t="s">
        <v>68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25.5" customHeight="1" x14ac:dyDescent="0.3">
      <c r="A6" s="17"/>
      <c r="B6" s="14"/>
      <c r="C6" s="14"/>
      <c r="D6" s="14"/>
      <c r="E6" s="14"/>
      <c r="F6" s="14"/>
      <c r="H6"/>
      <c r="I6"/>
      <c r="J6"/>
    </row>
    <row r="7" spans="1:10" x14ac:dyDescent="0.3">
      <c r="A7" s="17" t="s">
        <v>0</v>
      </c>
      <c r="F7" s="2"/>
      <c r="H7"/>
      <c r="I7"/>
      <c r="J7"/>
    </row>
    <row r="8" spans="1:10" x14ac:dyDescent="0.3">
      <c r="A8" s="1" t="s">
        <v>1</v>
      </c>
      <c r="J8" s="2" t="s">
        <v>2</v>
      </c>
    </row>
    <row r="9" spans="1:10" x14ac:dyDescent="0.3">
      <c r="A9" s="52" t="s">
        <v>3</v>
      </c>
      <c r="B9" s="52" t="s">
        <v>4</v>
      </c>
      <c r="C9" s="52" t="s">
        <v>5</v>
      </c>
      <c r="D9" s="53" t="s">
        <v>6</v>
      </c>
      <c r="E9" s="53" t="s">
        <v>7</v>
      </c>
      <c r="F9" s="52" t="s">
        <v>8</v>
      </c>
      <c r="G9" s="53" t="s">
        <v>9</v>
      </c>
      <c r="H9" s="53" t="s">
        <v>10</v>
      </c>
      <c r="I9" s="53" t="s">
        <v>11</v>
      </c>
      <c r="J9" s="53"/>
    </row>
    <row r="10" spans="1:10" ht="68.099999999999994" customHeight="1" x14ac:dyDescent="0.3">
      <c r="A10" s="53"/>
      <c r="B10" s="53"/>
      <c r="C10" s="53"/>
      <c r="D10" s="53"/>
      <c r="E10" s="53"/>
      <c r="F10" s="53"/>
      <c r="G10" s="53"/>
      <c r="H10" s="53"/>
      <c r="I10" s="3" t="s">
        <v>12</v>
      </c>
      <c r="J10" s="3" t="s">
        <v>13</v>
      </c>
    </row>
    <row r="11" spans="1:10" x14ac:dyDescent="0.3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8">
        <v>8</v>
      </c>
      <c r="I11" s="18">
        <v>9</v>
      </c>
      <c r="J11" s="18">
        <v>10</v>
      </c>
    </row>
    <row r="12" spans="1:10" ht="19.5" customHeight="1" x14ac:dyDescent="0.3">
      <c r="A12" s="4" t="s">
        <v>14</v>
      </c>
      <c r="B12" s="5" t="s">
        <v>15</v>
      </c>
      <c r="C12" s="5" t="s">
        <v>15</v>
      </c>
      <c r="D12" s="5" t="s">
        <v>16</v>
      </c>
      <c r="E12" s="5" t="s">
        <v>15</v>
      </c>
      <c r="F12" s="5" t="s">
        <v>15</v>
      </c>
      <c r="G12" s="6">
        <f>G13</f>
        <v>14913260</v>
      </c>
      <c r="H12" s="6">
        <f>H13</f>
        <v>13023860</v>
      </c>
      <c r="I12" s="6">
        <f t="shared" ref="I12:J12" si="0">I13</f>
        <v>1889400</v>
      </c>
      <c r="J12" s="6">
        <f t="shared" si="0"/>
        <v>1700000</v>
      </c>
    </row>
    <row r="13" spans="1:10" s="23" customFormat="1" ht="19.5" customHeight="1" x14ac:dyDescent="0.3">
      <c r="A13" s="24" t="s">
        <v>78</v>
      </c>
      <c r="B13" s="5" t="s">
        <v>15</v>
      </c>
      <c r="C13" s="5" t="s">
        <v>15</v>
      </c>
      <c r="D13" s="5" t="s">
        <v>16</v>
      </c>
      <c r="E13" s="5" t="s">
        <v>15</v>
      </c>
      <c r="F13" s="5" t="s">
        <v>15</v>
      </c>
      <c r="G13" s="6">
        <f>SUM(G14:G24)</f>
        <v>14913260</v>
      </c>
      <c r="H13" s="6">
        <f>SUM(H14:H24)</f>
        <v>13023860</v>
      </c>
      <c r="I13" s="6">
        <f t="shared" ref="I13:J13" si="1">SUM(I14:I24)</f>
        <v>1889400</v>
      </c>
      <c r="J13" s="6">
        <f t="shared" si="1"/>
        <v>1700000</v>
      </c>
    </row>
    <row r="14" spans="1:10" ht="78" customHeight="1" x14ac:dyDescent="0.3">
      <c r="A14" s="7" t="s">
        <v>17</v>
      </c>
      <c r="B14" s="8" t="s">
        <v>18</v>
      </c>
      <c r="C14" s="8" t="s">
        <v>19</v>
      </c>
      <c r="D14" s="8" t="s">
        <v>20</v>
      </c>
      <c r="E14" s="8" t="s">
        <v>21</v>
      </c>
      <c r="F14" s="8" t="s">
        <v>22</v>
      </c>
      <c r="G14" s="9">
        <f t="shared" ref="G14:G21" si="2">SUM(H14:I14)</f>
        <v>90000</v>
      </c>
      <c r="H14" s="10">
        <v>90000</v>
      </c>
      <c r="I14" s="10">
        <v>0</v>
      </c>
      <c r="J14" s="10">
        <v>0</v>
      </c>
    </row>
    <row r="15" spans="1:10" ht="73.5" customHeight="1" x14ac:dyDescent="0.3">
      <c r="A15" s="7" t="s">
        <v>17</v>
      </c>
      <c r="B15" s="8" t="s">
        <v>18</v>
      </c>
      <c r="C15" s="8" t="s">
        <v>19</v>
      </c>
      <c r="D15" s="8" t="s">
        <v>20</v>
      </c>
      <c r="E15" s="8" t="s">
        <v>23</v>
      </c>
      <c r="F15" s="8" t="s">
        <v>24</v>
      </c>
      <c r="G15" s="9">
        <f t="shared" si="2"/>
        <v>10860</v>
      </c>
      <c r="H15" s="10">
        <v>10860</v>
      </c>
      <c r="I15" s="10">
        <v>0</v>
      </c>
      <c r="J15" s="10">
        <v>0</v>
      </c>
    </row>
    <row r="16" spans="1:10" ht="99" customHeight="1" x14ac:dyDescent="0.3">
      <c r="A16" s="7" t="s">
        <v>25</v>
      </c>
      <c r="B16" s="8" t="s">
        <v>26</v>
      </c>
      <c r="C16" s="8" t="s">
        <v>27</v>
      </c>
      <c r="D16" s="8" t="s">
        <v>28</v>
      </c>
      <c r="E16" s="8" t="s">
        <v>29</v>
      </c>
      <c r="F16" s="8" t="s">
        <v>30</v>
      </c>
      <c r="G16" s="9">
        <f t="shared" si="2"/>
        <v>1000000</v>
      </c>
      <c r="H16" s="10">
        <v>1000000</v>
      </c>
      <c r="I16" s="10">
        <v>0</v>
      </c>
      <c r="J16" s="10">
        <v>0</v>
      </c>
    </row>
    <row r="17" spans="1:10" ht="62.25" customHeight="1" x14ac:dyDescent="0.3">
      <c r="A17" s="7" t="s">
        <v>31</v>
      </c>
      <c r="B17" s="8" t="s">
        <v>32</v>
      </c>
      <c r="C17" s="8" t="s">
        <v>33</v>
      </c>
      <c r="D17" s="8" t="s">
        <v>34</v>
      </c>
      <c r="E17" s="8" t="s">
        <v>35</v>
      </c>
      <c r="F17" s="8" t="s">
        <v>36</v>
      </c>
      <c r="G17" s="9">
        <f t="shared" si="2"/>
        <v>6369000</v>
      </c>
      <c r="H17" s="10">
        <v>6163000</v>
      </c>
      <c r="I17" s="10">
        <v>206000</v>
      </c>
      <c r="J17" s="10">
        <v>200000</v>
      </c>
    </row>
    <row r="18" spans="1:10" ht="55.5" customHeight="1" x14ac:dyDescent="0.3">
      <c r="A18" s="7" t="s">
        <v>37</v>
      </c>
      <c r="B18" s="8" t="s">
        <v>38</v>
      </c>
      <c r="C18" s="8" t="s">
        <v>39</v>
      </c>
      <c r="D18" s="8" t="s">
        <v>40</v>
      </c>
      <c r="E18" s="8" t="s">
        <v>41</v>
      </c>
      <c r="F18" s="8" t="s">
        <v>42</v>
      </c>
      <c r="G18" s="9">
        <f t="shared" si="2"/>
        <v>10000</v>
      </c>
      <c r="H18" s="10">
        <v>10000</v>
      </c>
      <c r="I18" s="10">
        <v>0</v>
      </c>
      <c r="J18" s="10">
        <v>0</v>
      </c>
    </row>
    <row r="19" spans="1:10" ht="45" customHeight="1" x14ac:dyDescent="0.3">
      <c r="A19" s="7" t="s">
        <v>43</v>
      </c>
      <c r="B19" s="8" t="s">
        <v>44</v>
      </c>
      <c r="C19" s="8" t="s">
        <v>45</v>
      </c>
      <c r="D19" s="8" t="s">
        <v>46</v>
      </c>
      <c r="E19" s="8" t="s">
        <v>47</v>
      </c>
      <c r="F19" s="8" t="s">
        <v>48</v>
      </c>
      <c r="G19" s="9">
        <f t="shared" si="2"/>
        <v>144000</v>
      </c>
      <c r="H19" s="10">
        <v>0</v>
      </c>
      <c r="I19" s="10">
        <v>144000</v>
      </c>
      <c r="J19" s="10">
        <v>0</v>
      </c>
    </row>
    <row r="20" spans="1:10" ht="54.75" customHeight="1" x14ac:dyDescent="0.3">
      <c r="A20" s="7" t="s">
        <v>49</v>
      </c>
      <c r="B20" s="8" t="s">
        <v>50</v>
      </c>
      <c r="C20" s="8" t="s">
        <v>51</v>
      </c>
      <c r="D20" s="8" t="s">
        <v>52</v>
      </c>
      <c r="E20" s="8" t="s">
        <v>53</v>
      </c>
      <c r="F20" s="8" t="s">
        <v>54</v>
      </c>
      <c r="G20" s="9">
        <f t="shared" si="2"/>
        <v>1500000</v>
      </c>
      <c r="H20" s="10">
        <v>0</v>
      </c>
      <c r="I20" s="10">
        <v>1500000</v>
      </c>
      <c r="J20" s="10">
        <v>1500000</v>
      </c>
    </row>
    <row r="21" spans="1:10" ht="41.4" x14ac:dyDescent="0.3">
      <c r="A21" s="7" t="s">
        <v>55</v>
      </c>
      <c r="B21" s="8" t="s">
        <v>56</v>
      </c>
      <c r="C21" s="8" t="s">
        <v>51</v>
      </c>
      <c r="D21" s="8" t="s">
        <v>57</v>
      </c>
      <c r="E21" s="8" t="s">
        <v>53</v>
      </c>
      <c r="F21" s="8" t="s">
        <v>54</v>
      </c>
      <c r="G21" s="9">
        <f t="shared" si="2"/>
        <v>5750000</v>
      </c>
      <c r="H21" s="10">
        <v>5750000</v>
      </c>
      <c r="I21" s="10">
        <v>0</v>
      </c>
      <c r="J21" s="10">
        <v>0</v>
      </c>
    </row>
    <row r="22" spans="1:10" ht="50.25" customHeight="1" x14ac:dyDescent="0.3">
      <c r="A22" s="7" t="s">
        <v>58</v>
      </c>
      <c r="B22" s="8" t="s">
        <v>59</v>
      </c>
      <c r="C22" s="8" t="s">
        <v>60</v>
      </c>
      <c r="D22" s="8" t="s">
        <v>61</v>
      </c>
      <c r="E22" s="8" t="s">
        <v>62</v>
      </c>
      <c r="F22" s="8" t="s">
        <v>63</v>
      </c>
      <c r="G22" s="9">
        <f>SUM(H22:I22)</f>
        <v>39400</v>
      </c>
      <c r="H22" s="10">
        <v>0</v>
      </c>
      <c r="I22" s="10">
        <v>39400</v>
      </c>
      <c r="J22" s="10">
        <v>0</v>
      </c>
    </row>
    <row r="23" spans="1:10" ht="50.25" customHeight="1" x14ac:dyDescent="0.3">
      <c r="A23" s="7" t="s">
        <v>71</v>
      </c>
      <c r="B23" s="8" t="s">
        <v>72</v>
      </c>
      <c r="C23" s="8" t="s">
        <v>73</v>
      </c>
      <c r="D23" s="8" t="s">
        <v>74</v>
      </c>
      <c r="E23" s="8" t="s">
        <v>41</v>
      </c>
      <c r="F23" s="8" t="s">
        <v>42</v>
      </c>
      <c r="G23" s="9">
        <v>100000</v>
      </c>
      <c r="H23" s="10">
        <v>0</v>
      </c>
      <c r="I23" s="10">
        <v>100000</v>
      </c>
      <c r="J23" s="10">
        <v>0</v>
      </c>
    </row>
    <row r="24" spans="1:10" ht="50.25" customHeight="1" x14ac:dyDescent="0.3">
      <c r="A24" s="7" t="s">
        <v>75</v>
      </c>
      <c r="B24" s="8" t="s">
        <v>76</v>
      </c>
      <c r="C24" s="8" t="s">
        <v>73</v>
      </c>
      <c r="D24" s="8" t="s">
        <v>77</v>
      </c>
      <c r="E24" s="8" t="s">
        <v>41</v>
      </c>
      <c r="F24" s="8" t="s">
        <v>42</v>
      </c>
      <c r="G24" s="9">
        <v>-100000</v>
      </c>
      <c r="H24" s="10">
        <v>0</v>
      </c>
      <c r="I24" s="10">
        <v>-100000</v>
      </c>
      <c r="J24" s="10">
        <v>0</v>
      </c>
    </row>
    <row r="25" spans="1:10" ht="21.75" customHeight="1" x14ac:dyDescent="0.3">
      <c r="A25" s="11" t="s">
        <v>65</v>
      </c>
      <c r="B25" s="11" t="s">
        <v>65</v>
      </c>
      <c r="C25" s="11" t="s">
        <v>65</v>
      </c>
      <c r="D25" s="12" t="s">
        <v>64</v>
      </c>
      <c r="E25" s="12" t="s">
        <v>65</v>
      </c>
      <c r="F25" s="12" t="s">
        <v>65</v>
      </c>
      <c r="G25" s="13">
        <f>G12</f>
        <v>14913260</v>
      </c>
      <c r="H25" s="13">
        <f t="shared" ref="H25:J25" si="3">H12</f>
        <v>13023860</v>
      </c>
      <c r="I25" s="13">
        <f t="shared" si="3"/>
        <v>1889400</v>
      </c>
      <c r="J25" s="13">
        <f t="shared" si="3"/>
        <v>1700000</v>
      </c>
    </row>
    <row r="27" spans="1:10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</row>
    <row r="28" spans="1:10" x14ac:dyDescent="0.3">
      <c r="G28" s="34">
        <f>G25-6000-G24</f>
        <v>15007260</v>
      </c>
    </row>
    <row r="29" spans="1:10" s="22" customFormat="1" ht="18" x14ac:dyDescent="0.35">
      <c r="A29" s="20" t="s">
        <v>69</v>
      </c>
      <c r="B29" s="20"/>
      <c r="C29" s="21"/>
      <c r="D29" s="21"/>
      <c r="E29" s="20"/>
      <c r="F29" s="21"/>
      <c r="G29" s="33"/>
      <c r="I29" s="20" t="s">
        <v>70</v>
      </c>
    </row>
  </sheetData>
  <mergeCells count="13">
    <mergeCell ref="A27:J27"/>
    <mergeCell ref="I3:J3"/>
    <mergeCell ref="I2:J2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0.39370078740157483" bottom="0.19685039370078741" header="0" footer="0"/>
  <pageSetup paperSize="9" scale="87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7D96-2DE2-443A-805F-F232BDDF4062}">
  <sheetPr>
    <pageSetUpPr fitToPage="1"/>
  </sheetPr>
  <dimension ref="A1:L44"/>
  <sheetViews>
    <sheetView tabSelected="1" view="pageBreakPreview" topLeftCell="A19" zoomScale="60" zoomScaleNormal="100" workbookViewId="0">
      <selection activeCell="H39" sqref="H39"/>
    </sheetView>
  </sheetViews>
  <sheetFormatPr defaultRowHeight="13.8" x14ac:dyDescent="0.3"/>
  <cols>
    <col min="1" max="3" width="12" style="1" customWidth="1"/>
    <col min="4" max="4" width="40.6640625" style="1" customWidth="1"/>
    <col min="5" max="5" width="31" style="1" customWidth="1"/>
    <col min="6" max="6" width="19.5546875" style="1" customWidth="1"/>
    <col min="7" max="7" width="13.6640625" style="1" customWidth="1"/>
    <col min="8" max="8" width="17.33203125" style="1" customWidth="1"/>
    <col min="9" max="9" width="18.88671875" style="1" customWidth="1"/>
    <col min="10" max="10" width="16.88671875" style="1" customWidth="1"/>
    <col min="11" max="16384" width="8.88671875" style="23"/>
  </cols>
  <sheetData>
    <row r="1" spans="1:12" x14ac:dyDescent="0.3">
      <c r="A1" s="15"/>
      <c r="B1" s="15"/>
      <c r="C1" s="15"/>
      <c r="D1" s="19"/>
      <c r="E1" s="19"/>
      <c r="F1" s="19"/>
      <c r="G1" s="15"/>
      <c r="H1" s="19" t="s">
        <v>115</v>
      </c>
      <c r="I1" s="19"/>
      <c r="J1" s="23"/>
    </row>
    <row r="2" spans="1:12" x14ac:dyDescent="0.3">
      <c r="A2" s="15"/>
      <c r="B2" s="15"/>
      <c r="C2" s="15"/>
      <c r="D2" s="19"/>
      <c r="E2" s="19"/>
      <c r="F2" s="19"/>
      <c r="G2" s="15"/>
      <c r="H2" s="58" t="s">
        <v>118</v>
      </c>
      <c r="I2" s="58"/>
      <c r="J2" s="58"/>
      <c r="K2" s="44"/>
      <c r="L2" s="44"/>
    </row>
    <row r="3" spans="1:12" x14ac:dyDescent="0.3">
      <c r="A3" s="15"/>
      <c r="B3" s="15"/>
      <c r="C3" s="15"/>
      <c r="D3" s="19"/>
      <c r="E3" s="19"/>
      <c r="F3" s="19"/>
      <c r="G3" s="15"/>
      <c r="H3" s="58" t="s">
        <v>119</v>
      </c>
      <c r="I3" s="58"/>
      <c r="J3" s="58"/>
      <c r="K3" s="44"/>
      <c r="L3" s="44"/>
    </row>
    <row r="4" spans="1:12" ht="17.399999999999999" customHeight="1" x14ac:dyDescent="0.3">
      <c r="A4" s="15"/>
      <c r="B4" s="15"/>
      <c r="C4" s="15"/>
      <c r="D4" s="16"/>
      <c r="E4" s="16"/>
      <c r="F4" s="16"/>
      <c r="G4" s="15"/>
      <c r="H4" s="49" t="s">
        <v>67</v>
      </c>
      <c r="I4" s="49"/>
      <c r="J4" s="49"/>
    </row>
    <row r="5" spans="1:12" ht="28.5" customHeight="1" x14ac:dyDescent="0.3">
      <c r="A5" s="15"/>
      <c r="B5" s="15"/>
      <c r="C5" s="15"/>
      <c r="D5" s="16"/>
      <c r="E5" s="16"/>
      <c r="F5" s="16"/>
      <c r="G5" s="15"/>
      <c r="H5" s="15"/>
      <c r="I5" s="43"/>
      <c r="J5" s="43"/>
    </row>
    <row r="6" spans="1:12" ht="28.5" customHeight="1" x14ac:dyDescent="0.3">
      <c r="A6" s="61" t="s">
        <v>117</v>
      </c>
      <c r="B6" s="61"/>
      <c r="C6" s="61"/>
      <c r="D6" s="61"/>
      <c r="E6" s="61"/>
      <c r="F6" s="61"/>
      <c r="G6" s="61"/>
      <c r="H6" s="61"/>
      <c r="I6" s="61"/>
      <c r="J6" s="61"/>
    </row>
    <row r="7" spans="1:12" ht="28.5" customHeight="1" x14ac:dyDescent="0.3">
      <c r="A7" s="61" t="s">
        <v>116</v>
      </c>
      <c r="B7" s="61"/>
      <c r="C7" s="61"/>
      <c r="D7" s="61"/>
      <c r="E7" s="61"/>
      <c r="F7" s="61"/>
      <c r="G7" s="61"/>
      <c r="H7" s="61"/>
      <c r="I7" s="61"/>
      <c r="J7" s="61"/>
    </row>
    <row r="8" spans="1:12" ht="25.5" customHeight="1" x14ac:dyDescent="0.3">
      <c r="A8" s="51" t="s">
        <v>68</v>
      </c>
      <c r="B8" s="51"/>
      <c r="C8" s="51"/>
      <c r="D8" s="51"/>
      <c r="E8" s="51"/>
      <c r="F8" s="51"/>
      <c r="G8" s="51"/>
      <c r="H8" s="51"/>
      <c r="I8" s="51"/>
      <c r="J8" s="51"/>
    </row>
    <row r="9" spans="1:12" ht="25.5" customHeight="1" x14ac:dyDescent="0.3">
      <c r="A9" s="17"/>
      <c r="B9" s="14"/>
      <c r="C9" s="14"/>
      <c r="D9" s="14"/>
      <c r="E9" s="14"/>
      <c r="F9" s="14"/>
      <c r="H9" s="23"/>
      <c r="I9" s="23"/>
      <c r="J9" s="23"/>
    </row>
    <row r="10" spans="1:12" x14ac:dyDescent="0.3">
      <c r="A10" s="17" t="s">
        <v>0</v>
      </c>
      <c r="F10" s="2"/>
      <c r="H10" s="23"/>
      <c r="I10" s="23"/>
      <c r="J10" s="23"/>
    </row>
    <row r="11" spans="1:12" x14ac:dyDescent="0.3">
      <c r="A11" s="1" t="s">
        <v>1</v>
      </c>
      <c r="J11" s="2" t="s">
        <v>2</v>
      </c>
    </row>
    <row r="12" spans="1:12" x14ac:dyDescent="0.3">
      <c r="A12" s="52" t="s">
        <v>3</v>
      </c>
      <c r="B12" s="52" t="s">
        <v>4</v>
      </c>
      <c r="C12" s="52" t="s">
        <v>5</v>
      </c>
      <c r="D12" s="53" t="s">
        <v>6</v>
      </c>
      <c r="E12" s="53" t="s">
        <v>7</v>
      </c>
      <c r="F12" s="52" t="s">
        <v>8</v>
      </c>
      <c r="G12" s="53" t="s">
        <v>9</v>
      </c>
      <c r="H12" s="53" t="s">
        <v>10</v>
      </c>
      <c r="I12" s="53" t="s">
        <v>11</v>
      </c>
      <c r="J12" s="53"/>
    </row>
    <row r="13" spans="1:12" ht="68.099999999999994" customHeight="1" x14ac:dyDescent="0.3">
      <c r="A13" s="53"/>
      <c r="B13" s="53"/>
      <c r="C13" s="53"/>
      <c r="D13" s="53"/>
      <c r="E13" s="53"/>
      <c r="F13" s="53"/>
      <c r="G13" s="53"/>
      <c r="H13" s="53"/>
      <c r="I13" s="25" t="s">
        <v>12</v>
      </c>
      <c r="J13" s="25" t="s">
        <v>13</v>
      </c>
    </row>
    <row r="14" spans="1:12" x14ac:dyDescent="0.3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</row>
    <row r="15" spans="1:12" ht="19.5" customHeight="1" x14ac:dyDescent="0.3">
      <c r="A15" s="4" t="s">
        <v>14</v>
      </c>
      <c r="B15" s="5" t="s">
        <v>15</v>
      </c>
      <c r="C15" s="5" t="s">
        <v>15</v>
      </c>
      <c r="D15" s="5" t="s">
        <v>16</v>
      </c>
      <c r="E15" s="5" t="s">
        <v>15</v>
      </c>
      <c r="F15" s="5" t="s">
        <v>15</v>
      </c>
      <c r="G15" s="6">
        <f>G16</f>
        <v>16821060</v>
      </c>
      <c r="H15" s="6">
        <f>H16</f>
        <v>14837660</v>
      </c>
      <c r="I15" s="6">
        <f t="shared" ref="I15:J15" si="0">I16</f>
        <v>1983400</v>
      </c>
      <c r="J15" s="6">
        <f t="shared" si="0"/>
        <v>1700000</v>
      </c>
    </row>
    <row r="16" spans="1:12" ht="19.5" customHeight="1" x14ac:dyDescent="0.3">
      <c r="A16" s="24" t="s">
        <v>78</v>
      </c>
      <c r="B16" s="5" t="s">
        <v>15</v>
      </c>
      <c r="C16" s="5" t="s">
        <v>15</v>
      </c>
      <c r="D16" s="5" t="s">
        <v>16</v>
      </c>
      <c r="E16" s="5" t="s">
        <v>15</v>
      </c>
      <c r="F16" s="5" t="s">
        <v>15</v>
      </c>
      <c r="G16" s="6">
        <f>SUM(G17:G33)</f>
        <v>16821060</v>
      </c>
      <c r="H16" s="6">
        <f>SUM(H17:H33)</f>
        <v>14837660</v>
      </c>
      <c r="I16" s="6">
        <f>SUM(I17:I33)</f>
        <v>1983400</v>
      </c>
      <c r="J16" s="6">
        <f>SUM(J17:J33)</f>
        <v>1700000</v>
      </c>
    </row>
    <row r="17" spans="1:10" ht="78" hidden="1" customHeight="1" x14ac:dyDescent="0.3">
      <c r="A17" s="7" t="s">
        <v>17</v>
      </c>
      <c r="B17" s="8" t="s">
        <v>18</v>
      </c>
      <c r="C17" s="8" t="s">
        <v>19</v>
      </c>
      <c r="D17" s="8" t="s">
        <v>20</v>
      </c>
      <c r="E17" s="8" t="s">
        <v>21</v>
      </c>
      <c r="F17" s="8" t="s">
        <v>22</v>
      </c>
      <c r="G17" s="9">
        <f t="shared" ref="G17:G30" si="1">SUM(H17:I17)</f>
        <v>90000</v>
      </c>
      <c r="H17" s="10">
        <v>90000</v>
      </c>
      <c r="I17" s="10">
        <v>0</v>
      </c>
      <c r="J17" s="10">
        <v>0</v>
      </c>
    </row>
    <row r="18" spans="1:10" ht="73.5" hidden="1" customHeight="1" x14ac:dyDescent="0.3">
      <c r="A18" s="7" t="s">
        <v>17</v>
      </c>
      <c r="B18" s="8" t="s">
        <v>18</v>
      </c>
      <c r="C18" s="8" t="s">
        <v>19</v>
      </c>
      <c r="D18" s="8" t="s">
        <v>20</v>
      </c>
      <c r="E18" s="8" t="s">
        <v>23</v>
      </c>
      <c r="F18" s="8" t="s">
        <v>24</v>
      </c>
      <c r="G18" s="9">
        <f t="shared" si="1"/>
        <v>10860</v>
      </c>
      <c r="H18" s="10">
        <v>10860</v>
      </c>
      <c r="I18" s="10">
        <v>0</v>
      </c>
      <c r="J18" s="10">
        <v>0</v>
      </c>
    </row>
    <row r="19" spans="1:10" s="1" customFormat="1" ht="46.8" customHeight="1" x14ac:dyDescent="0.3">
      <c r="A19" s="41" t="s">
        <v>123</v>
      </c>
      <c r="B19" s="45" t="s">
        <v>124</v>
      </c>
      <c r="C19" s="46" t="s">
        <v>125</v>
      </c>
      <c r="D19" s="47" t="s">
        <v>126</v>
      </c>
      <c r="E19" s="8" t="s">
        <v>107</v>
      </c>
      <c r="F19" s="8" t="s">
        <v>122</v>
      </c>
      <c r="G19" s="9">
        <f>SUM(H19:I19)</f>
        <v>77000</v>
      </c>
      <c r="H19" s="10">
        <f>77000</f>
        <v>77000</v>
      </c>
      <c r="I19" s="10"/>
      <c r="J19" s="10"/>
    </row>
    <row r="20" spans="1:10" ht="99" hidden="1" customHeight="1" x14ac:dyDescent="0.3">
      <c r="A20" s="7" t="s">
        <v>25</v>
      </c>
      <c r="B20" s="8" t="s">
        <v>26</v>
      </c>
      <c r="C20" s="8" t="s">
        <v>27</v>
      </c>
      <c r="D20" s="8" t="s">
        <v>28</v>
      </c>
      <c r="E20" s="8" t="s">
        <v>93</v>
      </c>
      <c r="F20" s="8" t="s">
        <v>127</v>
      </c>
      <c r="G20" s="9">
        <f t="shared" si="1"/>
        <v>1000000</v>
      </c>
      <c r="H20" s="10">
        <v>1000000</v>
      </c>
      <c r="I20" s="10">
        <v>0</v>
      </c>
      <c r="J20" s="10">
        <v>0</v>
      </c>
    </row>
    <row r="21" spans="1:10" ht="37.799999999999997" customHeight="1" x14ac:dyDescent="0.3">
      <c r="A21" s="54" t="s">
        <v>87</v>
      </c>
      <c r="B21" s="56" t="s">
        <v>88</v>
      </c>
      <c r="C21" s="56" t="s">
        <v>89</v>
      </c>
      <c r="D21" s="59" t="s">
        <v>90</v>
      </c>
      <c r="E21" s="8" t="s">
        <v>91</v>
      </c>
      <c r="F21" s="8" t="s">
        <v>120</v>
      </c>
      <c r="G21" s="9">
        <f t="shared" si="1"/>
        <v>1585000</v>
      </c>
      <c r="H21" s="10">
        <f>1655000-70000</f>
        <v>1585000</v>
      </c>
      <c r="I21" s="10"/>
      <c r="J21" s="10"/>
    </row>
    <row r="22" spans="1:10" ht="82.8" customHeight="1" x14ac:dyDescent="0.3">
      <c r="A22" s="55"/>
      <c r="B22" s="57"/>
      <c r="C22" s="57"/>
      <c r="D22" s="60"/>
      <c r="E22" s="8" t="s">
        <v>99</v>
      </c>
      <c r="F22" s="8" t="s">
        <v>121</v>
      </c>
      <c r="G22" s="9">
        <f t="shared" si="1"/>
        <v>151800</v>
      </c>
      <c r="H22" s="10">
        <f>151800</f>
        <v>151800</v>
      </c>
      <c r="I22" s="10"/>
      <c r="J22" s="10"/>
    </row>
    <row r="23" spans="1:10" ht="62.25" customHeight="1" x14ac:dyDescent="0.3">
      <c r="A23" s="7" t="s">
        <v>31</v>
      </c>
      <c r="B23" s="8" t="s">
        <v>32</v>
      </c>
      <c r="C23" s="8" t="s">
        <v>33</v>
      </c>
      <c r="D23" s="8" t="s">
        <v>34</v>
      </c>
      <c r="E23" s="8" t="s">
        <v>35</v>
      </c>
      <c r="F23" s="8" t="s">
        <v>36</v>
      </c>
      <c r="G23" s="9">
        <f t="shared" si="1"/>
        <v>6363000</v>
      </c>
      <c r="H23" s="10">
        <v>6163000</v>
      </c>
      <c r="I23" s="10">
        <f>206000-6000</f>
        <v>200000</v>
      </c>
      <c r="J23" s="10">
        <v>200000</v>
      </c>
    </row>
    <row r="24" spans="1:10" ht="93" hidden="1" customHeight="1" x14ac:dyDescent="0.3">
      <c r="A24" s="27" t="s">
        <v>95</v>
      </c>
      <c r="B24" s="27" t="s">
        <v>96</v>
      </c>
      <c r="C24" s="28" t="s">
        <v>39</v>
      </c>
      <c r="D24" s="26" t="s">
        <v>97</v>
      </c>
      <c r="E24" s="8" t="s">
        <v>98</v>
      </c>
      <c r="F24" s="8" t="s">
        <v>92</v>
      </c>
      <c r="G24" s="9">
        <f t="shared" si="1"/>
        <v>0</v>
      </c>
      <c r="H24" s="10"/>
      <c r="I24" s="10"/>
      <c r="J24" s="10"/>
    </row>
    <row r="25" spans="1:10" ht="55.5" hidden="1" customHeight="1" x14ac:dyDescent="0.3">
      <c r="A25" s="7" t="s">
        <v>37</v>
      </c>
      <c r="B25" s="8" t="s">
        <v>38</v>
      </c>
      <c r="C25" s="8" t="s">
        <v>39</v>
      </c>
      <c r="D25" s="8" t="s">
        <v>40</v>
      </c>
      <c r="E25" s="8" t="s">
        <v>41</v>
      </c>
      <c r="F25" s="8" t="s">
        <v>92</v>
      </c>
      <c r="G25" s="9">
        <f t="shared" si="1"/>
        <v>10000</v>
      </c>
      <c r="H25" s="10">
        <v>10000</v>
      </c>
      <c r="I25" s="10">
        <v>0</v>
      </c>
      <c r="J25" s="10">
        <v>0</v>
      </c>
    </row>
    <row r="26" spans="1:10" ht="55.5" hidden="1" customHeight="1" x14ac:dyDescent="0.3">
      <c r="A26" s="7" t="s">
        <v>80</v>
      </c>
      <c r="B26" s="8" t="s">
        <v>81</v>
      </c>
      <c r="C26" s="8" t="s">
        <v>45</v>
      </c>
      <c r="D26" s="8" t="s">
        <v>82</v>
      </c>
      <c r="E26" s="8" t="s">
        <v>94</v>
      </c>
      <c r="F26" s="8" t="s">
        <v>92</v>
      </c>
      <c r="G26" s="9">
        <f t="shared" si="1"/>
        <v>0</v>
      </c>
      <c r="H26" s="10"/>
      <c r="I26" s="10"/>
      <c r="J26" s="10"/>
    </row>
    <row r="27" spans="1:10" ht="54" hidden="1" customHeight="1" x14ac:dyDescent="0.3">
      <c r="A27" s="7" t="s">
        <v>43</v>
      </c>
      <c r="B27" s="8" t="s">
        <v>44</v>
      </c>
      <c r="C27" s="8" t="s">
        <v>45</v>
      </c>
      <c r="D27" s="8" t="s">
        <v>46</v>
      </c>
      <c r="E27" s="8" t="s">
        <v>94</v>
      </c>
      <c r="F27" s="8" t="s">
        <v>92</v>
      </c>
      <c r="G27" s="9">
        <f t="shared" si="1"/>
        <v>144000</v>
      </c>
      <c r="H27" s="10"/>
      <c r="I27" s="10">
        <f>144000</f>
        <v>144000</v>
      </c>
      <c r="J27" s="10">
        <v>0</v>
      </c>
    </row>
    <row r="28" spans="1:10" ht="60.6" hidden="1" customHeight="1" x14ac:dyDescent="0.3">
      <c r="A28" s="7" t="s">
        <v>83</v>
      </c>
      <c r="B28" s="8" t="s">
        <v>84</v>
      </c>
      <c r="C28" s="8" t="s">
        <v>85</v>
      </c>
      <c r="D28" s="8" t="s">
        <v>86</v>
      </c>
      <c r="E28" s="8" t="s">
        <v>94</v>
      </c>
      <c r="F28" s="8" t="s">
        <v>92</v>
      </c>
      <c r="G28" s="9">
        <f t="shared" si="1"/>
        <v>0</v>
      </c>
      <c r="H28" s="10"/>
      <c r="I28" s="10"/>
      <c r="J28" s="10"/>
    </row>
    <row r="29" spans="1:10" ht="54.75" hidden="1" customHeight="1" x14ac:dyDescent="0.3">
      <c r="A29" s="7" t="s">
        <v>49</v>
      </c>
      <c r="B29" s="8" t="s">
        <v>50</v>
      </c>
      <c r="C29" s="8" t="s">
        <v>51</v>
      </c>
      <c r="D29" s="8" t="s">
        <v>52</v>
      </c>
      <c r="E29" s="8" t="s">
        <v>53</v>
      </c>
      <c r="F29" s="8" t="s">
        <v>54</v>
      </c>
      <c r="G29" s="9">
        <f t="shared" si="1"/>
        <v>1500000</v>
      </c>
      <c r="H29" s="10">
        <v>0</v>
      </c>
      <c r="I29" s="10">
        <v>1500000</v>
      </c>
      <c r="J29" s="10">
        <v>1500000</v>
      </c>
    </row>
    <row r="30" spans="1:10" ht="41.4" hidden="1" x14ac:dyDescent="0.3">
      <c r="A30" s="7" t="s">
        <v>55</v>
      </c>
      <c r="B30" s="8" t="s">
        <v>56</v>
      </c>
      <c r="C30" s="8" t="s">
        <v>51</v>
      </c>
      <c r="D30" s="8" t="s">
        <v>57</v>
      </c>
      <c r="E30" s="8" t="s">
        <v>53</v>
      </c>
      <c r="F30" s="8" t="s">
        <v>54</v>
      </c>
      <c r="G30" s="9">
        <f t="shared" si="1"/>
        <v>5750000</v>
      </c>
      <c r="H30" s="10">
        <f>5750000</f>
        <v>5750000</v>
      </c>
      <c r="I30" s="10">
        <v>0</v>
      </c>
      <c r="J30" s="10">
        <v>0</v>
      </c>
    </row>
    <row r="31" spans="1:10" ht="50.25" hidden="1" customHeight="1" x14ac:dyDescent="0.3">
      <c r="A31" s="7" t="s">
        <v>58</v>
      </c>
      <c r="B31" s="8" t="s">
        <v>59</v>
      </c>
      <c r="C31" s="8" t="s">
        <v>60</v>
      </c>
      <c r="D31" s="8" t="s">
        <v>61</v>
      </c>
      <c r="E31" s="8" t="s">
        <v>62</v>
      </c>
      <c r="F31" s="8" t="s">
        <v>63</v>
      </c>
      <c r="G31" s="9">
        <f>SUM(H31:I31)</f>
        <v>39400</v>
      </c>
      <c r="H31" s="10">
        <v>0</v>
      </c>
      <c r="I31" s="10">
        <f>39400</f>
        <v>39400</v>
      </c>
      <c r="J31" s="10">
        <v>0</v>
      </c>
    </row>
    <row r="32" spans="1:10" ht="63.6" hidden="1" customHeight="1" x14ac:dyDescent="0.3">
      <c r="A32" s="7" t="s">
        <v>71</v>
      </c>
      <c r="B32" s="8" t="s">
        <v>72</v>
      </c>
      <c r="C32" s="8" t="s">
        <v>73</v>
      </c>
      <c r="D32" s="8" t="s">
        <v>74</v>
      </c>
      <c r="E32" s="8" t="s">
        <v>41</v>
      </c>
      <c r="F32" s="8" t="s">
        <v>92</v>
      </c>
      <c r="G32" s="9">
        <f t="shared" ref="G32:G33" si="2">SUM(H32:I32)</f>
        <v>100000</v>
      </c>
      <c r="H32" s="10">
        <v>0</v>
      </c>
      <c r="I32" s="10">
        <v>100000</v>
      </c>
      <c r="J32" s="10">
        <v>0</v>
      </c>
    </row>
    <row r="33" spans="1:10" ht="51.6" customHeight="1" x14ac:dyDescent="0.3">
      <c r="A33" s="7" t="s">
        <v>75</v>
      </c>
      <c r="B33" s="8" t="s">
        <v>76</v>
      </c>
      <c r="C33" s="8" t="s">
        <v>73</v>
      </c>
      <c r="D33" s="8" t="s">
        <v>77</v>
      </c>
      <c r="E33" s="8" t="s">
        <v>41</v>
      </c>
      <c r="F33" s="8" t="s">
        <v>42</v>
      </c>
      <c r="G33" s="9">
        <f t="shared" si="2"/>
        <v>0</v>
      </c>
      <c r="H33" s="10">
        <v>0</v>
      </c>
      <c r="I33" s="10">
        <f>-100000+100000</f>
        <v>0</v>
      </c>
      <c r="J33" s="10">
        <v>0</v>
      </c>
    </row>
    <row r="34" spans="1:10" ht="33" customHeight="1" x14ac:dyDescent="0.3">
      <c r="A34" s="32" t="s">
        <v>100</v>
      </c>
      <c r="B34" s="29"/>
      <c r="C34" s="30"/>
      <c r="D34" s="31" t="s">
        <v>101</v>
      </c>
      <c r="E34" s="8"/>
      <c r="F34" s="8"/>
      <c r="G34" s="6">
        <f>G35</f>
        <v>876000</v>
      </c>
      <c r="H34" s="6">
        <f t="shared" ref="H34:J35" si="3">H35</f>
        <v>876000</v>
      </c>
      <c r="I34" s="6">
        <f t="shared" si="3"/>
        <v>0</v>
      </c>
      <c r="J34" s="6">
        <f t="shared" si="3"/>
        <v>0</v>
      </c>
    </row>
    <row r="35" spans="1:10" ht="30.6" customHeight="1" x14ac:dyDescent="0.3">
      <c r="A35" s="32" t="s">
        <v>102</v>
      </c>
      <c r="B35" s="29"/>
      <c r="C35" s="30"/>
      <c r="D35" s="31" t="s">
        <v>101</v>
      </c>
      <c r="E35" s="8"/>
      <c r="F35" s="8"/>
      <c r="G35" s="6">
        <f>G36</f>
        <v>876000</v>
      </c>
      <c r="H35" s="6">
        <f t="shared" si="3"/>
        <v>876000</v>
      </c>
      <c r="I35" s="6">
        <f t="shared" si="3"/>
        <v>0</v>
      </c>
      <c r="J35" s="6">
        <f t="shared" si="3"/>
        <v>0</v>
      </c>
    </row>
    <row r="36" spans="1:10" ht="60.6" customHeight="1" x14ac:dyDescent="0.3">
      <c r="A36" s="27" t="s">
        <v>103</v>
      </c>
      <c r="B36" s="27" t="s">
        <v>104</v>
      </c>
      <c r="C36" s="28" t="s">
        <v>105</v>
      </c>
      <c r="D36" s="28" t="s">
        <v>106</v>
      </c>
      <c r="E36" s="8" t="s">
        <v>107</v>
      </c>
      <c r="F36" s="8" t="s">
        <v>122</v>
      </c>
      <c r="G36" s="9">
        <f t="shared" ref="G36" si="4">SUM(H36:I36)</f>
        <v>876000</v>
      </c>
      <c r="H36" s="10">
        <v>876000</v>
      </c>
      <c r="I36" s="10"/>
      <c r="J36" s="10"/>
    </row>
    <row r="37" spans="1:10" s="40" customFormat="1" ht="18" customHeight="1" x14ac:dyDescent="0.3">
      <c r="A37" s="35" t="s">
        <v>108</v>
      </c>
      <c r="B37" s="36"/>
      <c r="C37" s="37"/>
      <c r="D37" s="38" t="s">
        <v>109</v>
      </c>
      <c r="E37" s="39"/>
      <c r="F37" s="39"/>
      <c r="G37" s="6">
        <f>G38</f>
        <v>854560</v>
      </c>
      <c r="H37" s="6">
        <f t="shared" ref="H37:J38" si="5">H38</f>
        <v>854560</v>
      </c>
      <c r="I37" s="6">
        <f t="shared" si="5"/>
        <v>0</v>
      </c>
      <c r="J37" s="6">
        <f t="shared" si="5"/>
        <v>0</v>
      </c>
    </row>
    <row r="38" spans="1:10" s="40" customFormat="1" ht="18" customHeight="1" x14ac:dyDescent="0.3">
      <c r="A38" s="35" t="s">
        <v>110</v>
      </c>
      <c r="B38" s="36"/>
      <c r="C38" s="37"/>
      <c r="D38" s="38" t="s">
        <v>109</v>
      </c>
      <c r="E38" s="39"/>
      <c r="F38" s="39"/>
      <c r="G38" s="6">
        <f>G39</f>
        <v>854560</v>
      </c>
      <c r="H38" s="6">
        <f t="shared" si="5"/>
        <v>854560</v>
      </c>
      <c r="I38" s="6">
        <f t="shared" si="5"/>
        <v>0</v>
      </c>
      <c r="J38" s="6">
        <f t="shared" si="5"/>
        <v>0</v>
      </c>
    </row>
    <row r="39" spans="1:10" ht="47.4" customHeight="1" x14ac:dyDescent="0.3">
      <c r="A39" s="41" t="s">
        <v>111</v>
      </c>
      <c r="B39" s="41" t="s">
        <v>112</v>
      </c>
      <c r="C39" s="42" t="s">
        <v>113</v>
      </c>
      <c r="D39" s="42" t="s">
        <v>114</v>
      </c>
      <c r="E39" s="8" t="s">
        <v>91</v>
      </c>
      <c r="F39" s="8" t="s">
        <v>92</v>
      </c>
      <c r="G39" s="9">
        <f t="shared" ref="G39" si="6">SUM(H39:I39)</f>
        <v>854560</v>
      </c>
      <c r="H39" s="10">
        <f>70000+784560</f>
        <v>854560</v>
      </c>
      <c r="I39" s="10"/>
      <c r="J39" s="10"/>
    </row>
    <row r="40" spans="1:10" ht="21.75" customHeight="1" x14ac:dyDescent="0.3">
      <c r="A40" s="11" t="s">
        <v>65</v>
      </c>
      <c r="B40" s="11" t="s">
        <v>65</v>
      </c>
      <c r="C40" s="11" t="s">
        <v>65</v>
      </c>
      <c r="D40" s="12" t="s">
        <v>64</v>
      </c>
      <c r="E40" s="12" t="s">
        <v>65</v>
      </c>
      <c r="F40" s="12" t="s">
        <v>65</v>
      </c>
      <c r="G40" s="13">
        <f>G15+G34+G37</f>
        <v>18551620</v>
      </c>
      <c r="H40" s="13">
        <f>H15+H34+H37</f>
        <v>16568220</v>
      </c>
      <c r="I40" s="13">
        <f>I15+I34+I37</f>
        <v>1983400</v>
      </c>
      <c r="J40" s="13">
        <f>J15+J34+J37</f>
        <v>1700000</v>
      </c>
    </row>
    <row r="42" spans="1:10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4" spans="1:10" s="22" customFormat="1" ht="18" x14ac:dyDescent="0.35">
      <c r="A44" s="20" t="s">
        <v>69</v>
      </c>
      <c r="B44" s="20"/>
      <c r="C44" s="21"/>
      <c r="D44" s="21"/>
      <c r="E44" s="20"/>
      <c r="F44" s="21"/>
      <c r="G44" s="21"/>
      <c r="I44" s="20" t="s">
        <v>70</v>
      </c>
    </row>
  </sheetData>
  <mergeCells count="20">
    <mergeCell ref="F12:F13"/>
    <mergeCell ref="G12:G13"/>
    <mergeCell ref="A7:J7"/>
    <mergeCell ref="A6:J6"/>
    <mergeCell ref="A42:J42"/>
    <mergeCell ref="A21:A22"/>
    <mergeCell ref="B21:B22"/>
    <mergeCell ref="H2:J2"/>
    <mergeCell ref="C21:C22"/>
    <mergeCell ref="D21:D22"/>
    <mergeCell ref="H12:H13"/>
    <mergeCell ref="I12:J12"/>
    <mergeCell ref="H3:J3"/>
    <mergeCell ref="H4:J4"/>
    <mergeCell ref="A8:J8"/>
    <mergeCell ref="A12:A13"/>
    <mergeCell ref="B12:B13"/>
    <mergeCell ref="C12:C13"/>
    <mergeCell ref="D12:D13"/>
    <mergeCell ref="E12:E13"/>
  </mergeCells>
  <pageMargins left="0.19685039370078741" right="0.19685039370078741" top="0.39370078740157483" bottom="0.19685039370078741" header="0" footer="0"/>
  <pageSetup paperSize="9" scale="82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Аркуш1</vt:lpstr>
      <vt:lpstr>ЗМІНИ від 03.03.21</vt:lpstr>
      <vt:lpstr>Аркуш1!Заголовки_для_печати</vt:lpstr>
      <vt:lpstr>'ЗМІНИ від 03.03.21'!Заголовки_для_печати</vt:lpstr>
      <vt:lpstr>'ЗМІНИ від 03.03.21'!Область_печати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2021-03-04T14:17:20Z</cp:lastPrinted>
  <dcterms:created xsi:type="dcterms:W3CDTF">2020-12-26T13:55:47Z</dcterms:created>
  <dcterms:modified xsi:type="dcterms:W3CDTF">2021-03-04T14:17:41Z</dcterms:modified>
</cp:coreProperties>
</file>